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orion2\管財\契約係\週休2日制\ホームページ用\PDF\"/>
    </mc:Choice>
  </mc:AlternateContent>
  <bookViews>
    <workbookView xWindow="0" yWindow="0" windowWidth="20490" windowHeight="8295"/>
  </bookViews>
  <sheets>
    <sheet name="★2023年版" sheetId="9" r:id="rId1"/>
    <sheet name="★2019年版記載例" sheetId="10" r:id="rId2"/>
    <sheet name="祝日" sheetId="2" r:id="rId3"/>
  </sheets>
  <definedNames>
    <definedName name="_xlnm.Print_Area" localSheetId="1">★2019年版記載例!$A$2:$F$41</definedName>
    <definedName name="_xlnm.Print_Area" localSheetId="0">★2023年版!$A$1:$F$41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E41" i="10"/>
  <c r="D41" i="10"/>
  <c r="E40" i="10"/>
  <c r="D40" i="10"/>
  <c r="E39" i="10"/>
  <c r="D39" i="10"/>
  <c r="C38" i="10"/>
  <c r="B38" i="10"/>
  <c r="G37" i="10"/>
  <c r="C37" i="10"/>
  <c r="B37" i="10"/>
  <c r="G36" i="10"/>
  <c r="C36" i="10"/>
  <c r="B36" i="10"/>
  <c r="G35" i="10"/>
  <c r="C35" i="10"/>
  <c r="B35" i="10"/>
  <c r="G34" i="10"/>
  <c r="C34" i="10"/>
  <c r="B34" i="10"/>
  <c r="G33" i="10"/>
  <c r="C33" i="10"/>
  <c r="B33" i="10"/>
  <c r="G32" i="10"/>
  <c r="C32" i="10"/>
  <c r="B32" i="10"/>
  <c r="G31" i="10"/>
  <c r="C31" i="10"/>
  <c r="B31" i="10"/>
  <c r="G30" i="10"/>
  <c r="C30" i="10"/>
  <c r="B30" i="10"/>
  <c r="G29" i="10"/>
  <c r="C29" i="10"/>
  <c r="B29" i="10"/>
  <c r="G28" i="10"/>
  <c r="C28" i="10"/>
  <c r="B28" i="10"/>
  <c r="G27" i="10"/>
  <c r="C27" i="10"/>
  <c r="B27" i="10"/>
  <c r="G26" i="10"/>
  <c r="C26" i="10"/>
  <c r="B26" i="10"/>
  <c r="G25" i="10"/>
  <c r="C25" i="10"/>
  <c r="B25" i="10"/>
  <c r="G24" i="10"/>
  <c r="C24" i="10"/>
  <c r="B24" i="10"/>
  <c r="G23" i="10"/>
  <c r="C23" i="10"/>
  <c r="B23" i="10"/>
  <c r="G22" i="10"/>
  <c r="C22" i="10"/>
  <c r="B22" i="10"/>
  <c r="G21" i="10"/>
  <c r="C21" i="10"/>
  <c r="B21" i="10"/>
  <c r="G20" i="10"/>
  <c r="C20" i="10"/>
  <c r="B20" i="10"/>
  <c r="G19" i="10"/>
  <c r="C19" i="10"/>
  <c r="B19" i="10"/>
  <c r="G18" i="10"/>
  <c r="C18" i="10"/>
  <c r="B18" i="10"/>
  <c r="G17" i="10"/>
  <c r="C17" i="10"/>
  <c r="B17" i="10"/>
  <c r="G16" i="10"/>
  <c r="C16" i="10"/>
  <c r="B16" i="10"/>
  <c r="G15" i="10"/>
  <c r="C15" i="10"/>
  <c r="B15" i="10"/>
  <c r="G14" i="10"/>
  <c r="C14" i="10"/>
  <c r="B14" i="10"/>
  <c r="G13" i="10"/>
  <c r="C13" i="10"/>
  <c r="B13" i="10"/>
  <c r="G12" i="10"/>
  <c r="C12" i="10"/>
  <c r="B12" i="10"/>
  <c r="G11" i="10"/>
  <c r="C11" i="10"/>
  <c r="B11" i="10"/>
  <c r="G10" i="10"/>
  <c r="C10" i="10"/>
  <c r="B10" i="10"/>
  <c r="G9" i="10"/>
  <c r="C9" i="10"/>
  <c r="B9" i="10"/>
  <c r="G8" i="10"/>
  <c r="C8" i="10"/>
  <c r="B8" i="10"/>
  <c r="L4" i="10"/>
  <c r="E41" i="9"/>
  <c r="D41" i="9"/>
  <c r="E40" i="9"/>
  <c r="D40" i="9"/>
  <c r="E39" i="9"/>
  <c r="D39" i="9"/>
  <c r="C38" i="9"/>
  <c r="B38" i="9"/>
  <c r="G37" i="9"/>
  <c r="C37" i="9"/>
  <c r="B37" i="9"/>
  <c r="G36" i="9"/>
  <c r="C36" i="9"/>
  <c r="B36" i="9"/>
  <c r="G35" i="9"/>
  <c r="C35" i="9"/>
  <c r="B35" i="9"/>
  <c r="G34" i="9"/>
  <c r="C34" i="9"/>
  <c r="B34" i="9"/>
  <c r="G33" i="9"/>
  <c r="C33" i="9"/>
  <c r="B33" i="9"/>
  <c r="G32" i="9"/>
  <c r="C32" i="9"/>
  <c r="B32" i="9"/>
  <c r="G31" i="9"/>
  <c r="C31" i="9"/>
  <c r="B31" i="9"/>
  <c r="G30" i="9"/>
  <c r="C30" i="9"/>
  <c r="B30" i="9"/>
  <c r="G29" i="9"/>
  <c r="C29" i="9"/>
  <c r="B29" i="9"/>
  <c r="G28" i="9"/>
  <c r="C28" i="9"/>
  <c r="B28" i="9"/>
  <c r="G27" i="9"/>
  <c r="C27" i="9"/>
  <c r="B27" i="9"/>
  <c r="G26" i="9"/>
  <c r="C26" i="9"/>
  <c r="B26" i="9"/>
  <c r="G25" i="9"/>
  <c r="C25" i="9"/>
  <c r="B25" i="9"/>
  <c r="G24" i="9"/>
  <c r="C24" i="9"/>
  <c r="B24" i="9"/>
  <c r="G23" i="9"/>
  <c r="C23" i="9"/>
  <c r="B23" i="9"/>
  <c r="G22" i="9"/>
  <c r="C22" i="9"/>
  <c r="B22" i="9"/>
  <c r="G21" i="9"/>
  <c r="C21" i="9"/>
  <c r="B21" i="9"/>
  <c r="G20" i="9"/>
  <c r="C20" i="9"/>
  <c r="B20" i="9"/>
  <c r="G19" i="9"/>
  <c r="C19" i="9"/>
  <c r="B19" i="9"/>
  <c r="G18" i="9"/>
  <c r="C18" i="9"/>
  <c r="B18" i="9"/>
  <c r="G17" i="9"/>
  <c r="C17" i="9"/>
  <c r="B17" i="9"/>
  <c r="G16" i="9"/>
  <c r="C16" i="9"/>
  <c r="B16" i="9"/>
  <c r="G15" i="9"/>
  <c r="C15" i="9"/>
  <c r="B15" i="9"/>
  <c r="G14" i="9"/>
  <c r="C14" i="9"/>
  <c r="B14" i="9"/>
  <c r="G13" i="9"/>
  <c r="C13" i="9"/>
  <c r="B13" i="9"/>
  <c r="G12" i="9"/>
  <c r="C12" i="9"/>
  <c r="B12" i="9"/>
  <c r="G11" i="9"/>
  <c r="C11" i="9"/>
  <c r="B11" i="9"/>
  <c r="G10" i="9"/>
  <c r="C10" i="9"/>
  <c r="B10" i="9"/>
  <c r="G9" i="9"/>
  <c r="C9" i="9"/>
  <c r="B9" i="9"/>
  <c r="G8" i="9"/>
  <c r="C8" i="9"/>
  <c r="B8" i="9"/>
  <c r="L4" i="9"/>
</calcChain>
</file>

<file path=xl/comments1.xml><?xml version="1.0" encoding="utf-8"?>
<comments xmlns="http://schemas.openxmlformats.org/spreadsheetml/2006/main">
  <authors>
    <author>千葉県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監督職員に提出した
工程表等で計画して
いた閉所日を記載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実際の閉所状況を
プルダウンから選択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現場着手までは
対象期間に含まないので
「-」を選択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対象期間は
現場着手日から
現場完成日まで。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閉所日にカウントできる。「雨休」を選択。
（監督職員への事前連絡
必要）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作業にカウントとせず「休」としてよい。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現場閉所日，
対象期間，
閉所率は
自動計算されるので
触らない。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<sst xmlns="http://schemas.openxmlformats.org/spreadsheetml/2006/main" count="150" uniqueCount="59">
  <si>
    <t>現場着手日</t>
    <rPh sb="0" eb="2">
      <t>ゲンバ</t>
    </rPh>
    <rPh sb="2" eb="4">
      <t>チャクシュ</t>
    </rPh>
    <rPh sb="4" eb="5">
      <t>ヒ</t>
    </rPh>
    <phoneticPr fontId="1"/>
  </si>
  <si>
    <t>計画上の閉所日と実際の閉所日に
差異がある場合等に記載</t>
    <rPh sb="0" eb="2">
      <t>ケイカク</t>
    </rPh>
    <rPh sb="2" eb="3">
      <t>ジョウ</t>
    </rPh>
    <rPh sb="4" eb="6">
      <t>ヘイショ</t>
    </rPh>
    <rPh sb="6" eb="7">
      <t>ヒ</t>
    </rPh>
    <rPh sb="8" eb="10">
      <t>ジッサイ</t>
    </rPh>
    <rPh sb="11" eb="13">
      <t>ヘイショ</t>
    </rPh>
    <rPh sb="13" eb="14">
      <t>ヒ</t>
    </rPh>
    <rPh sb="16" eb="18">
      <t>サイ</t>
    </rPh>
    <rPh sb="21" eb="23">
      <t>バアイ</t>
    </rPh>
    <rPh sb="23" eb="24">
      <t>ナド</t>
    </rPh>
    <rPh sb="25" eb="27">
      <t>キサイ</t>
    </rPh>
    <phoneticPr fontId="1"/>
  </si>
  <si>
    <t>8月17日の振替</t>
    <rPh sb="1" eb="2">
      <t>ガツ</t>
    </rPh>
    <rPh sb="4" eb="5">
      <t>ニチ</t>
    </rPh>
    <rPh sb="6" eb="8">
      <t>フリカエ</t>
    </rPh>
    <phoneticPr fontId="1"/>
  </si>
  <si>
    <t>工事名</t>
    <rPh sb="0" eb="3">
      <t>コウジメイ</t>
    </rPh>
    <phoneticPr fontId="1"/>
  </si>
  <si>
    <t>工場製作</t>
    <rPh sb="0" eb="2">
      <t>コウジョウ</t>
    </rPh>
    <rPh sb="2" eb="4">
      <t>セイサク</t>
    </rPh>
    <phoneticPr fontId="1"/>
  </si>
  <si>
    <t>建国記念日</t>
    <rPh sb="0" eb="5">
      <t>ケンコクキネンビ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</si>
  <si>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</si>
  <si>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―</t>
  </si>
  <si>
    <t>曜日</t>
    <rPh sb="0" eb="2">
      <t>ヨウビ</t>
    </rPh>
    <phoneticPr fontId="1"/>
  </si>
  <si>
    <t>○○工事</t>
    <rPh sb="2" eb="4">
      <t>コウジ</t>
    </rPh>
    <phoneticPr fontId="1"/>
  </si>
  <si>
    <t>週休２日制モデル工事チェックリスト</t>
    <rPh sb="0" eb="2">
      <t>シュウキュウ</t>
    </rPh>
    <rPh sb="3" eb="4">
      <t>ニチ</t>
    </rPh>
    <rPh sb="4" eb="5">
      <t>セイ</t>
    </rPh>
    <rPh sb="8" eb="10">
      <t>コウジ</t>
    </rPh>
    <phoneticPr fontId="1"/>
  </si>
  <si>
    <t>現場閉所日</t>
    <rPh sb="0" eb="2">
      <t>ゲンバ</t>
    </rPh>
    <rPh sb="2" eb="4">
      <t>ヘイショ</t>
    </rPh>
    <rPh sb="4" eb="5">
      <t>ヒ</t>
    </rPh>
    <phoneticPr fontId="1"/>
  </si>
  <si>
    <t>その他休</t>
    <rPh sb="2" eb="3">
      <t>タ</t>
    </rPh>
    <rPh sb="3" eb="4">
      <t>ヤス</t>
    </rPh>
    <phoneticPr fontId="1"/>
  </si>
  <si>
    <t>月日</t>
    <rPh sb="0" eb="2">
      <t>ツキヒ</t>
    </rPh>
    <phoneticPr fontId="1"/>
  </si>
  <si>
    <t>天皇誕生日</t>
    <rPh sb="0" eb="5">
      <t>テンノウタンジョウビ</t>
    </rPh>
    <phoneticPr fontId="1"/>
  </si>
  <si>
    <t>年</t>
    <rPh sb="0" eb="1">
      <t>ネン</t>
    </rPh>
    <phoneticPr fontId="1"/>
  </si>
  <si>
    <t>8/5事前連絡済</t>
    <rPh sb="3" eb="5">
      <t>ジゼン</t>
    </rPh>
    <rPh sb="5" eb="7">
      <t>レンラク</t>
    </rPh>
    <rPh sb="7" eb="8">
      <t>スミ</t>
    </rPh>
    <phoneticPr fontId="1"/>
  </si>
  <si>
    <t>月</t>
    <rPh sb="0" eb="1">
      <t>ツキ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</si>
  <si>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</si>
  <si>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5">
      <t>ケンポウキネンビ</t>
    </rPh>
    <phoneticPr fontId="1"/>
  </si>
  <si>
    <t>憲法記念日</t>
    <rPh sb="0" eb="2">
      <t>ケンポウ</t>
    </rPh>
    <rPh sb="2" eb="5">
      <t>キネンビ</t>
    </rPh>
    <phoneticPr fontId="1"/>
  </si>
  <si>
    <t>2023年度祝日等一覧</t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</si>
  <si>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</si>
  <si>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</si>
  <si>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</si>
  <si>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○○株式会社</t>
    <rPh sb="2" eb="6">
      <t>カブシキガイシャ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</si>
  <si>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</si>
  <si>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</si>
  <si>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</si>
  <si>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</si>
  <si>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</si>
  <si>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</si>
  <si>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</si>
  <si>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リスト</t>
  </si>
  <si>
    <t>対象期間</t>
    <rPh sb="0" eb="2">
      <t>タイショウ</t>
    </rPh>
    <rPh sb="2" eb="4">
      <t>キカン</t>
    </rPh>
    <phoneticPr fontId="1"/>
  </si>
  <si>
    <t>受注者名</t>
    <rPh sb="0" eb="3">
      <t>ジュチュウシャ</t>
    </rPh>
    <rPh sb="3" eb="4">
      <t>メイ</t>
    </rPh>
    <phoneticPr fontId="1"/>
  </si>
  <si>
    <t>祝日</t>
    <rPh sb="0" eb="2">
      <t>シュクジツ</t>
    </rPh>
    <phoneticPr fontId="1"/>
  </si>
  <si>
    <t>休</t>
    <rPh sb="0" eb="1">
      <t>ヤス</t>
    </rPh>
    <phoneticPr fontId="1"/>
  </si>
  <si>
    <t>準備工</t>
    <rPh sb="0" eb="2">
      <t>ジュンビ</t>
    </rPh>
    <rPh sb="2" eb="3">
      <t>コウ</t>
    </rPh>
    <phoneticPr fontId="1"/>
  </si>
  <si>
    <t>○○課</t>
    <rPh sb="2" eb="3">
      <t>カ</t>
    </rPh>
    <phoneticPr fontId="1"/>
  </si>
  <si>
    <t>年月入力欄</t>
    <rPh sb="0" eb="2">
      <t>ネンゲツ</t>
    </rPh>
    <rPh sb="2" eb="5">
      <t>ニュウリョクラン</t>
    </rPh>
    <phoneticPr fontId="1"/>
  </si>
  <si>
    <t>春分の日</t>
    <rPh sb="0" eb="2">
      <t>シュンブン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</si>
  <si>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</si>
  <si>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※右の入力欄に年月を入力すると、その月のチェックリストになります</t>
    <rPh sb="1" eb="2">
      <t>ミギ</t>
    </rPh>
    <rPh sb="3" eb="6">
      <t>ニュウリョクラン</t>
    </rPh>
    <rPh sb="7" eb="8">
      <t>ネン</t>
    </rPh>
    <rPh sb="8" eb="9">
      <t>ガツ</t>
    </rPh>
    <rPh sb="10" eb="12">
      <t>ニュウリョク</t>
    </rPh>
    <rPh sb="18" eb="19">
      <t>ツキ</t>
    </rPh>
    <phoneticPr fontId="1"/>
  </si>
  <si>
    <t>勤労感謝の日</t>
    <rPh sb="0" eb="4">
      <t>キンロウカンシャ</t>
    </rPh>
    <rPh sb="5" eb="6">
      <t>ヒ</t>
    </rPh>
    <phoneticPr fontId="1"/>
  </si>
  <si>
    <t>地元との協議により作業</t>
  </si>
  <si>
    <t>地震による緊急対応13:00～16:00</t>
    <rPh sb="0" eb="2">
      <t>ジシン</t>
    </rPh>
    <rPh sb="5" eb="7">
      <t>キンキュウ</t>
    </rPh>
    <rPh sb="7" eb="9">
      <t>タイオウ</t>
    </rPh>
    <phoneticPr fontId="1"/>
  </si>
  <si>
    <t>スポーツの日</t>
    <rPh sb="5" eb="6">
      <t>ヒ</t>
    </rPh>
    <phoneticPr fontId="1"/>
  </si>
  <si>
    <t>春分の日</t>
  </si>
  <si>
    <t>雨休</t>
    <rPh sb="0" eb="1">
      <t>アメ</t>
    </rPh>
    <rPh sb="1" eb="2">
      <t>ヤス</t>
    </rPh>
    <phoneticPr fontId="1"/>
  </si>
  <si>
    <t>夏休</t>
    <rPh sb="0" eb="1">
      <t>ナツ</t>
    </rPh>
    <rPh sb="1" eb="2">
      <t>ヤス</t>
    </rPh>
    <phoneticPr fontId="1"/>
  </si>
  <si>
    <t>2022年度祝日等一覧</t>
  </si>
  <si>
    <t>年末年始休</t>
    <rPh sb="0" eb="2">
      <t>ネンマツ</t>
    </rPh>
    <rPh sb="2" eb="4">
      <t>ネンシ</t>
    </rPh>
    <rPh sb="4" eb="5">
      <t>ヤス</t>
    </rPh>
    <phoneticPr fontId="1"/>
  </si>
  <si>
    <t>計画上の
閉所日</t>
    <rPh sb="0" eb="2">
      <t>ケイカク</t>
    </rPh>
    <rPh sb="2" eb="3">
      <t>ウエ</t>
    </rPh>
    <rPh sb="5" eb="7">
      <t>ヘイショ</t>
    </rPh>
    <rPh sb="7" eb="8">
      <t>ヒ</t>
    </rPh>
    <phoneticPr fontId="1"/>
  </si>
  <si>
    <t>元日</t>
    <rPh sb="0" eb="2">
      <t>ガンジツ</t>
    </rPh>
    <phoneticPr fontId="1"/>
  </si>
  <si>
    <t>実際の
閉所日</t>
    <rPh sb="0" eb="2">
      <t>ジッサイ</t>
    </rPh>
    <rPh sb="4" eb="6">
      <t>ヘイショ</t>
    </rPh>
    <rPh sb="6" eb="7">
      <t>ヒ</t>
    </rPh>
    <phoneticPr fontId="1"/>
  </si>
  <si>
    <t>閉所率</t>
    <rPh sb="0" eb="2">
      <t>ヘイショ</t>
    </rPh>
    <rPh sb="2" eb="3">
      <t>リツ</t>
    </rPh>
    <phoneticPr fontId="1"/>
  </si>
  <si>
    <t>振替休日</t>
    <rPh sb="0" eb="4">
      <t>フリカエキュウジツ</t>
    </rPh>
    <phoneticPr fontId="1"/>
  </si>
  <si>
    <t>2024年度祝日等一覧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</si>
</sst>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7" formatCode="aaa"/>
    <numFmt numFmtId="178" formatCode="0_);[Red]\(0\)"/>
    <numFmt numFmtId="179" formatCode="0.0%"/>
    <numFmt numFmtId="180" formatCode="#&quot;日&quot;"/>
  </numFmts>
  <fonts count="14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2"/>
      <color theme="1"/>
      <name val="HG丸ｺﾞｼｯｸM-PRO"/>
      <family val="3"/>
    </font>
    <font>
      <b/>
      <sz val="11"/>
      <color rgb="FFFF000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1"/>
      <color rgb="FF0070C0"/>
      <name val="游ゴシック"/>
      <family val="3"/>
      <scheme val="minor"/>
    </font>
    <font>
      <sz val="10"/>
      <color rgb="FF0070C0"/>
      <name val="游ゴシック"/>
      <family val="3"/>
      <scheme val="minor"/>
    </font>
    <font>
      <sz val="11"/>
      <color rgb="FF00B050"/>
      <name val="游ゴシック"/>
      <family val="3"/>
      <scheme val="minor"/>
    </font>
    <font>
      <sz val="11"/>
      <name val="HG丸ｺﾞｼｯｸM-PRO"/>
      <family val="3"/>
    </font>
    <font>
      <sz val="11"/>
      <color theme="1"/>
      <name val="HG丸ｺﾞｼｯｸM-PRO"/>
      <family val="3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0" fontId="4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78" fontId="0" fillId="0" borderId="0" xfId="0" applyNumberFormat="1" applyFill="1" applyBorder="1" applyAlignment="1">
      <alignment shrinkToFit="1"/>
    </xf>
    <xf numFmtId="179" fontId="0" fillId="0" borderId="0" xfId="1" applyNumberFormat="1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 indent="1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80" fontId="6" fillId="0" borderId="4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6" fontId="2" fillId="0" borderId="0" xfId="0" applyNumberFormat="1" applyFont="1" applyFill="1">
      <alignment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14" fontId="9" fillId="0" borderId="0" xfId="0" applyNumberFormat="1" applyFont="1" applyFill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Fill="1" applyAlignment="1">
      <alignment horizontal="center" vertical="center"/>
    </xf>
    <xf numFmtId="56" fontId="0" fillId="0" borderId="0" xfId="0" applyNumberFormat="1" applyFill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0" fillId="0" borderId="23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0" fillId="0" borderId="2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29" xfId="0" applyBorder="1">
      <alignment vertical="center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vertical="center" textRotation="255"/>
    </xf>
    <xf numFmtId="0" fontId="11" fillId="0" borderId="21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1" fillId="0" borderId="16" xfId="0" applyFont="1" applyBorder="1" applyAlignment="1">
      <alignment vertical="center" textRotation="255"/>
    </xf>
    <xf numFmtId="0" fontId="11" fillId="0" borderId="17" xfId="0" applyFont="1" applyBorder="1" applyAlignment="1">
      <alignment vertical="center" textRotation="255"/>
    </xf>
    <xf numFmtId="0" fontId="11" fillId="0" borderId="18" xfId="0" applyFont="1" applyBorder="1" applyAlignment="1">
      <alignment vertical="center" textRotation="255"/>
    </xf>
    <xf numFmtId="0" fontId="11" fillId="0" borderId="19" xfId="0" applyFont="1" applyBorder="1" applyAlignment="1">
      <alignment vertical="center" textRotation="255"/>
    </xf>
  </cellXfs>
  <cellStyles count="2">
    <cellStyle name="パーセント" xfId="1" builtinId="5"/>
    <cellStyle name="標準" xfId="0" builtinId="0"/>
  </cellStyles>
  <dxfs count="6">
    <dxf>
      <fill>
        <patternFill>
          <bgColor theme="4" tint="0.599993896298104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93896298104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0"/>
  <sheetViews>
    <sheetView showGridLines="0" tabSelected="1" view="pageBreakPreview" zoomScale="85" zoomScaleNormal="85" zoomScaleSheetLayoutView="85" workbookViewId="0">
      <selection activeCell="I9" sqref="I9"/>
    </sheetView>
  </sheetViews>
  <sheetFormatPr defaultRowHeight="18.75"/>
  <cols>
    <col min="1" max="1" width="5.625" style="1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style="1" customWidth="1"/>
    <col min="8" max="8" width="6.5" style="1" customWidth="1"/>
    <col min="9" max="9" width="9.375" style="1" bestFit="1" customWidth="1"/>
    <col min="10" max="10" width="10.25" style="1" bestFit="1" customWidth="1"/>
    <col min="11" max="11" width="9" style="1" customWidth="1"/>
    <col min="12" max="12" width="10.75" style="1" bestFit="1" customWidth="1"/>
    <col min="13" max="14" width="9" style="1" customWidth="1"/>
    <col min="15" max="15" width="9.375" style="1" bestFit="1" customWidth="1"/>
    <col min="16" max="21" width="9" style="1" customWidth="1"/>
  </cols>
  <sheetData>
    <row r="1" spans="2:12" s="1" customFormat="1">
      <c r="C1" s="9" t="s">
        <v>43</v>
      </c>
      <c r="D1" s="9"/>
      <c r="E1" s="19"/>
      <c r="F1" s="19"/>
    </row>
    <row r="2" spans="2:12">
      <c r="B2" s="3" t="s">
        <v>10</v>
      </c>
      <c r="F2" s="20"/>
      <c r="I2" s="1" t="s">
        <v>40</v>
      </c>
      <c r="K2" s="36" t="s">
        <v>33</v>
      </c>
    </row>
    <row r="3" spans="2:12" ht="7.5" customHeight="1">
      <c r="K3" s="37"/>
    </row>
    <row r="4" spans="2:12">
      <c r="B4" t="s">
        <v>6</v>
      </c>
      <c r="C4" s="10" t="s">
        <v>39</v>
      </c>
      <c r="I4" s="29" t="s">
        <v>15</v>
      </c>
      <c r="J4" s="33">
        <v>2023</v>
      </c>
      <c r="K4" s="36" t="s">
        <v>7</v>
      </c>
      <c r="L4" s="40">
        <f>DATE(J4,J5,1)</f>
        <v>44927</v>
      </c>
    </row>
    <row r="5" spans="2:12">
      <c r="B5" t="s">
        <v>3</v>
      </c>
      <c r="C5" s="10" t="s">
        <v>9</v>
      </c>
      <c r="I5" s="30" t="s">
        <v>17</v>
      </c>
      <c r="J5" s="34">
        <v>1</v>
      </c>
      <c r="K5" s="36" t="s">
        <v>37</v>
      </c>
    </row>
    <row r="6" spans="2:12">
      <c r="B6" t="s">
        <v>35</v>
      </c>
      <c r="C6" s="10" t="s">
        <v>25</v>
      </c>
      <c r="K6" s="38" t="s">
        <v>50</v>
      </c>
    </row>
    <row r="7" spans="2:12" ht="37.5">
      <c r="B7" s="4" t="s">
        <v>13</v>
      </c>
      <c r="C7" s="11" t="s">
        <v>8</v>
      </c>
      <c r="D7" s="14" t="s">
        <v>53</v>
      </c>
      <c r="E7" s="14" t="s">
        <v>55</v>
      </c>
      <c r="F7" s="21" t="s">
        <v>1</v>
      </c>
      <c r="G7" s="25" t="s">
        <v>36</v>
      </c>
      <c r="H7" s="28"/>
      <c r="J7" s="35"/>
      <c r="K7" s="38" t="s">
        <v>52</v>
      </c>
    </row>
    <row r="8" spans="2:12" s="2" customFormat="1" ht="16.7" customHeight="1">
      <c r="B8" s="5">
        <f>DATE(J4,J5,1)</f>
        <v>44927</v>
      </c>
      <c r="C8" s="12" t="str">
        <f t="shared" ref="C8:C38" si="0">TEXT(B8,"aaa")</f>
        <v>日</v>
      </c>
      <c r="D8" s="15"/>
      <c r="E8" s="15"/>
      <c r="F8" s="22"/>
      <c r="G8" s="26" t="str">
        <f>IF(ISERROR(VLOOKUP(B8,祝日!$B$2:$D$57,3,0)),"",VLOOKUP(B8,祝日!$B$2:$D$57,3,0))</f>
        <v>元日</v>
      </c>
      <c r="K8" s="39" t="s">
        <v>49</v>
      </c>
    </row>
    <row r="9" spans="2:12" s="2" customFormat="1" ht="16.7" customHeight="1">
      <c r="B9" s="5">
        <f t="shared" ref="B9:B35" si="1">B8+1</f>
        <v>44928</v>
      </c>
      <c r="C9" s="12" t="str">
        <f t="shared" si="0"/>
        <v>月</v>
      </c>
      <c r="D9" s="15"/>
      <c r="E9" s="15"/>
      <c r="F9" s="22"/>
      <c r="G9" s="26" t="str">
        <f>IF(ISERROR(VLOOKUP(B9,祝日!$B$2:$D$57,3,0)),"",VLOOKUP(B9,祝日!$B$2:$D$57,3,0))</f>
        <v>振替休日</v>
      </c>
      <c r="I9" s="31"/>
      <c r="K9" s="39" t="s">
        <v>4</v>
      </c>
    </row>
    <row r="10" spans="2:12" s="2" customFormat="1" ht="16.7" customHeight="1">
      <c r="B10" s="5">
        <f t="shared" si="1"/>
        <v>44929</v>
      </c>
      <c r="C10" s="12" t="str">
        <f t="shared" si="0"/>
        <v>火</v>
      </c>
      <c r="D10" s="15"/>
      <c r="E10" s="15"/>
      <c r="F10" s="22"/>
      <c r="G10" s="26" t="str">
        <f>IF(ISERROR(VLOOKUP(B10,祝日!$B$2:$D$57,3,0)),"",VLOOKUP(B10,祝日!$B$2:$D$57,3,0))</f>
        <v/>
      </c>
      <c r="K10" s="39" t="s">
        <v>12</v>
      </c>
    </row>
    <row r="11" spans="2:12" s="2" customFormat="1" ht="16.7" customHeight="1">
      <c r="B11" s="5">
        <f t="shared" si="1"/>
        <v>44930</v>
      </c>
      <c r="C11" s="12" t="str">
        <f t="shared" si="0"/>
        <v>水</v>
      </c>
      <c r="D11" s="15"/>
      <c r="E11" s="15"/>
      <c r="F11" s="22"/>
      <c r="G11" s="26" t="str">
        <f>IF(ISERROR(VLOOKUP(B11,祝日!$B$2:$D$57,3,0)),"",VLOOKUP(B11,祝日!$B$2:$D$57,3,0))</f>
        <v/>
      </c>
    </row>
    <row r="12" spans="2:12" s="2" customFormat="1" ht="16.7" customHeight="1">
      <c r="B12" s="5">
        <f t="shared" si="1"/>
        <v>44931</v>
      </c>
      <c r="C12" s="12" t="str">
        <f t="shared" si="0"/>
        <v>木</v>
      </c>
      <c r="D12" s="15"/>
      <c r="E12" s="15"/>
      <c r="F12" s="22"/>
      <c r="G12" s="26" t="str">
        <f>IF(ISERROR(VLOOKUP(B12,祝日!$B$2:$D$57,3,0)),"",VLOOKUP(B12,祝日!$B$2:$D$57,3,0))</f>
        <v/>
      </c>
    </row>
    <row r="13" spans="2:12" s="2" customFormat="1" ht="16.7" customHeight="1">
      <c r="B13" s="5">
        <f t="shared" si="1"/>
        <v>44932</v>
      </c>
      <c r="C13" s="12" t="str">
        <f t="shared" si="0"/>
        <v>金</v>
      </c>
      <c r="D13" s="15"/>
      <c r="E13" s="15"/>
      <c r="F13" s="22"/>
      <c r="G13" s="26" t="str">
        <f>IF(ISERROR(VLOOKUP(B13,祝日!$B$2:$D$57,3,0)),"",VLOOKUP(B13,祝日!$B$2:$D$57,3,0))</f>
        <v/>
      </c>
    </row>
    <row r="14" spans="2:12" s="2" customFormat="1" ht="16.7" customHeight="1">
      <c r="B14" s="5">
        <f t="shared" si="1"/>
        <v>44933</v>
      </c>
      <c r="C14" s="12" t="str">
        <f t="shared" si="0"/>
        <v>土</v>
      </c>
      <c r="D14" s="15"/>
      <c r="E14" s="15"/>
      <c r="F14" s="22"/>
      <c r="G14" s="26" t="str">
        <f>IF(ISERROR(VLOOKUP(B14,祝日!$B$2:$D$57,3,0)),"",VLOOKUP(B14,祝日!$B$2:$D$57,3,0))</f>
        <v/>
      </c>
    </row>
    <row r="15" spans="2:12" s="2" customFormat="1" ht="16.7" customHeight="1">
      <c r="B15" s="5">
        <f t="shared" si="1"/>
        <v>44934</v>
      </c>
      <c r="C15" s="12" t="str">
        <f t="shared" si="0"/>
        <v>日</v>
      </c>
      <c r="D15" s="15"/>
      <c r="E15" s="15"/>
      <c r="F15" s="22"/>
      <c r="G15" s="26" t="str">
        <f>IF(ISERROR(VLOOKUP(B15,祝日!$B$2:$D$57,3,0)),"",VLOOKUP(B15,祝日!$B$2:$D$57,3,0))</f>
        <v/>
      </c>
    </row>
    <row r="16" spans="2:12" s="2" customFormat="1" ht="16.7" customHeight="1">
      <c r="B16" s="5">
        <f t="shared" si="1"/>
        <v>44935</v>
      </c>
      <c r="C16" s="12" t="str">
        <f t="shared" si="0"/>
        <v>月</v>
      </c>
      <c r="D16" s="15"/>
      <c r="E16" s="15"/>
      <c r="F16" s="22"/>
      <c r="G16" s="26" t="str">
        <f>IF(ISERROR(VLOOKUP(B16,祝日!$B$2:$D$57,3,0)),"",VLOOKUP(B16,祝日!$B$2:$D$57,3,0))</f>
        <v>成人の日</v>
      </c>
    </row>
    <row r="17" spans="2:9" s="2" customFormat="1" ht="16.7" customHeight="1">
      <c r="B17" s="5">
        <f t="shared" si="1"/>
        <v>44936</v>
      </c>
      <c r="C17" s="12" t="str">
        <f t="shared" si="0"/>
        <v>火</v>
      </c>
      <c r="D17" s="15"/>
      <c r="E17" s="15"/>
      <c r="F17" s="22"/>
      <c r="G17" s="26" t="str">
        <f>IF(ISERROR(VLOOKUP(B17,祝日!$B$2:$D$57,3,0)),"",VLOOKUP(B17,祝日!$B$2:$D$57,3,0))</f>
        <v/>
      </c>
    </row>
    <row r="18" spans="2:9" s="2" customFormat="1" ht="16.7" customHeight="1">
      <c r="B18" s="5">
        <f t="shared" si="1"/>
        <v>44937</v>
      </c>
      <c r="C18" s="12" t="str">
        <f t="shared" si="0"/>
        <v>水</v>
      </c>
      <c r="D18" s="15"/>
      <c r="E18" s="15"/>
      <c r="F18" s="22"/>
      <c r="G18" s="26" t="str">
        <f>IF(ISERROR(VLOOKUP(B18,祝日!$B$2:$D$57,3,0)),"",VLOOKUP(B18,祝日!$B$2:$D$57,3,0))</f>
        <v/>
      </c>
    </row>
    <row r="19" spans="2:9" s="2" customFormat="1" ht="16.7" customHeight="1">
      <c r="B19" s="5">
        <f t="shared" si="1"/>
        <v>44938</v>
      </c>
      <c r="C19" s="12" t="str">
        <f t="shared" si="0"/>
        <v>木</v>
      </c>
      <c r="D19" s="15"/>
      <c r="E19" s="15"/>
      <c r="F19" s="22"/>
      <c r="G19" s="26" t="str">
        <f>IF(ISERROR(VLOOKUP(B19,祝日!$B$2:$D$57,3,0)),"",VLOOKUP(B19,祝日!$B$2:$D$57,3,0))</f>
        <v/>
      </c>
    </row>
    <row r="20" spans="2:9" s="2" customFormat="1" ht="16.7" customHeight="1">
      <c r="B20" s="5">
        <f t="shared" si="1"/>
        <v>44939</v>
      </c>
      <c r="C20" s="12" t="str">
        <f t="shared" si="0"/>
        <v>金</v>
      </c>
      <c r="D20" s="15"/>
      <c r="E20" s="15"/>
      <c r="F20" s="22"/>
      <c r="G20" s="26" t="str">
        <f>IF(ISERROR(VLOOKUP(B20,祝日!$B$2:$D$57,3,0)),"",VLOOKUP(B20,祝日!$B$2:$D$57,3,0))</f>
        <v/>
      </c>
    </row>
    <row r="21" spans="2:9" s="2" customFormat="1" ht="16.7" customHeight="1">
      <c r="B21" s="5">
        <f t="shared" si="1"/>
        <v>44940</v>
      </c>
      <c r="C21" s="12" t="str">
        <f t="shared" si="0"/>
        <v>土</v>
      </c>
      <c r="D21" s="15"/>
      <c r="E21" s="15"/>
      <c r="F21" s="22"/>
      <c r="G21" s="26" t="str">
        <f>IF(ISERROR(VLOOKUP(B21,祝日!$B$2:$D$57,3,0)),"",VLOOKUP(B21,祝日!$B$2:$D$57,3,0))</f>
        <v/>
      </c>
    </row>
    <row r="22" spans="2:9" s="2" customFormat="1" ht="16.7" customHeight="1">
      <c r="B22" s="5">
        <f t="shared" si="1"/>
        <v>44941</v>
      </c>
      <c r="C22" s="12" t="str">
        <f t="shared" si="0"/>
        <v>日</v>
      </c>
      <c r="D22" s="15"/>
      <c r="E22" s="15"/>
      <c r="F22" s="22"/>
      <c r="G22" s="26" t="str">
        <f>IF(ISERROR(VLOOKUP(B22,祝日!$B$2:$D$57,3,0)),"",VLOOKUP(B22,祝日!$B$2:$D$57,3,0))</f>
        <v/>
      </c>
    </row>
    <row r="23" spans="2:9" s="2" customFormat="1" ht="16.7" customHeight="1">
      <c r="B23" s="5">
        <f t="shared" si="1"/>
        <v>44942</v>
      </c>
      <c r="C23" s="12" t="str">
        <f t="shared" si="0"/>
        <v>月</v>
      </c>
      <c r="D23" s="15"/>
      <c r="E23" s="15"/>
      <c r="F23" s="22"/>
      <c r="G23" s="26" t="str">
        <f>IF(ISERROR(VLOOKUP(B23,祝日!$B$2:$D$57,3,0)),"",VLOOKUP(B23,祝日!$B$2:$D$57,3,0))</f>
        <v/>
      </c>
      <c r="I23" s="32"/>
    </row>
    <row r="24" spans="2:9" s="2" customFormat="1" ht="16.7" customHeight="1">
      <c r="B24" s="5">
        <f t="shared" si="1"/>
        <v>44943</v>
      </c>
      <c r="C24" s="12" t="str">
        <f t="shared" si="0"/>
        <v>火</v>
      </c>
      <c r="D24" s="15"/>
      <c r="E24" s="15"/>
      <c r="F24" s="22"/>
      <c r="G24" s="26" t="str">
        <f>IF(ISERROR(VLOOKUP(B24,祝日!$B$2:$D$57,3,0)),"",VLOOKUP(B24,祝日!$B$2:$D$57,3,0))</f>
        <v/>
      </c>
    </row>
    <row r="25" spans="2:9" s="2" customFormat="1" ht="16.7" customHeight="1">
      <c r="B25" s="5">
        <f t="shared" si="1"/>
        <v>44944</v>
      </c>
      <c r="C25" s="12" t="str">
        <f t="shared" si="0"/>
        <v>水</v>
      </c>
      <c r="D25" s="15"/>
      <c r="E25" s="15"/>
      <c r="F25" s="22"/>
      <c r="G25" s="26" t="str">
        <f>IF(ISERROR(VLOOKUP(B25,祝日!$B$2:$D$57,3,0)),"",VLOOKUP(B25,祝日!$B$2:$D$57,3,0))</f>
        <v/>
      </c>
    </row>
    <row r="26" spans="2:9" s="2" customFormat="1" ht="16.7" customHeight="1">
      <c r="B26" s="5">
        <f t="shared" si="1"/>
        <v>44945</v>
      </c>
      <c r="C26" s="12" t="str">
        <f t="shared" si="0"/>
        <v>木</v>
      </c>
      <c r="D26" s="15"/>
      <c r="E26" s="15"/>
      <c r="F26" s="22"/>
      <c r="G26" s="26" t="str">
        <f>IF(ISERROR(VLOOKUP(B26,祝日!$B$2:$D$57,3,0)),"",VLOOKUP(B26,祝日!$B$2:$D$57,3,0))</f>
        <v/>
      </c>
    </row>
    <row r="27" spans="2:9" s="2" customFormat="1" ht="16.7" customHeight="1">
      <c r="B27" s="5">
        <f t="shared" si="1"/>
        <v>44946</v>
      </c>
      <c r="C27" s="12" t="str">
        <f t="shared" si="0"/>
        <v>金</v>
      </c>
      <c r="D27" s="15"/>
      <c r="E27" s="15"/>
      <c r="F27" s="22"/>
      <c r="G27" s="26" t="str">
        <f>IF(ISERROR(VLOOKUP(B27,祝日!$B$2:$D$57,3,0)),"",VLOOKUP(B27,祝日!$B$2:$D$57,3,0))</f>
        <v/>
      </c>
    </row>
    <row r="28" spans="2:9" s="2" customFormat="1" ht="16.7" customHeight="1">
      <c r="B28" s="5">
        <f t="shared" si="1"/>
        <v>44947</v>
      </c>
      <c r="C28" s="12" t="str">
        <f t="shared" si="0"/>
        <v>土</v>
      </c>
      <c r="D28" s="15"/>
      <c r="E28" s="15"/>
      <c r="F28" s="22"/>
      <c r="G28" s="26" t="str">
        <f>IF(ISERROR(VLOOKUP(B28,祝日!$B$2:$D$57,3,0)),"",VLOOKUP(B28,祝日!$B$2:$D$57,3,0))</f>
        <v/>
      </c>
    </row>
    <row r="29" spans="2:9" s="2" customFormat="1" ht="16.7" customHeight="1">
      <c r="B29" s="5">
        <f t="shared" si="1"/>
        <v>44948</v>
      </c>
      <c r="C29" s="12" t="str">
        <f t="shared" si="0"/>
        <v>日</v>
      </c>
      <c r="D29" s="15"/>
      <c r="E29" s="15"/>
      <c r="F29" s="22"/>
      <c r="G29" s="26" t="str">
        <f>IF(ISERROR(VLOOKUP(B29,祝日!$B$2:$D$57,3,0)),"",VLOOKUP(B29,祝日!$B$2:$D$57,3,0))</f>
        <v/>
      </c>
    </row>
    <row r="30" spans="2:9" s="2" customFormat="1" ht="16.7" customHeight="1">
      <c r="B30" s="5">
        <f t="shared" si="1"/>
        <v>44949</v>
      </c>
      <c r="C30" s="12" t="str">
        <f t="shared" si="0"/>
        <v>月</v>
      </c>
      <c r="D30" s="15"/>
      <c r="E30" s="15"/>
      <c r="F30" s="22"/>
      <c r="G30" s="26" t="str">
        <f>IF(ISERROR(VLOOKUP(B30,祝日!$B$2:$D$57,3,0)),"",VLOOKUP(B30,祝日!$B$2:$D$57,3,0))</f>
        <v/>
      </c>
    </row>
    <row r="31" spans="2:9" s="2" customFormat="1" ht="16.7" customHeight="1">
      <c r="B31" s="5">
        <f t="shared" si="1"/>
        <v>44950</v>
      </c>
      <c r="C31" s="12" t="str">
        <f t="shared" si="0"/>
        <v>火</v>
      </c>
      <c r="D31" s="15"/>
      <c r="E31" s="15"/>
      <c r="F31" s="22"/>
      <c r="G31" s="26" t="str">
        <f>IF(ISERROR(VLOOKUP(B31,祝日!$B$2:$D$57,3,0)),"",VLOOKUP(B31,祝日!$B$2:$D$57,3,0))</f>
        <v/>
      </c>
    </row>
    <row r="32" spans="2:9" s="2" customFormat="1" ht="16.7" customHeight="1">
      <c r="B32" s="5">
        <f t="shared" si="1"/>
        <v>44951</v>
      </c>
      <c r="C32" s="12" t="str">
        <f t="shared" si="0"/>
        <v>水</v>
      </c>
      <c r="D32" s="15"/>
      <c r="E32" s="15"/>
      <c r="F32" s="22"/>
      <c r="G32" s="26" t="str">
        <f>IF(ISERROR(VLOOKUP(B32,祝日!$B$2:$D$57,3,0)),"",VLOOKUP(B32,祝日!$B$2:$D$57,3,0))</f>
        <v/>
      </c>
    </row>
    <row r="33" spans="2:7" s="2" customFormat="1" ht="16.7" customHeight="1">
      <c r="B33" s="5">
        <f t="shared" si="1"/>
        <v>44952</v>
      </c>
      <c r="C33" s="12" t="str">
        <f t="shared" si="0"/>
        <v>木</v>
      </c>
      <c r="D33" s="15"/>
      <c r="E33" s="15"/>
      <c r="F33" s="22"/>
      <c r="G33" s="26" t="str">
        <f>IF(ISERROR(VLOOKUP(B33,祝日!$B$2:$D$57,3,0)),"",VLOOKUP(B33,祝日!$B$2:$D$57,3,0))</f>
        <v/>
      </c>
    </row>
    <row r="34" spans="2:7" s="2" customFormat="1" ht="16.7" customHeight="1">
      <c r="B34" s="5">
        <f t="shared" si="1"/>
        <v>44953</v>
      </c>
      <c r="C34" s="12" t="str">
        <f t="shared" si="0"/>
        <v>金</v>
      </c>
      <c r="D34" s="15"/>
      <c r="E34" s="15"/>
      <c r="F34" s="22"/>
      <c r="G34" s="26" t="str">
        <f>IF(ISERROR(VLOOKUP(B34,祝日!$B$2:$D$57,3,0)),"",VLOOKUP(B34,祝日!$B$2:$D$57,3,0))</f>
        <v/>
      </c>
    </row>
    <row r="35" spans="2:7" s="2" customFormat="1" ht="16.7" customHeight="1">
      <c r="B35" s="5">
        <f t="shared" si="1"/>
        <v>44954</v>
      </c>
      <c r="C35" s="12" t="str">
        <f t="shared" si="0"/>
        <v>土</v>
      </c>
      <c r="D35" s="15"/>
      <c r="E35" s="15"/>
      <c r="F35" s="22"/>
      <c r="G35" s="26" t="str">
        <f>IF(ISERROR(VLOOKUP(B35,祝日!$B$2:$D$57,3,0)),"",VLOOKUP(B35,祝日!$B$2:$D$57,3,0))</f>
        <v/>
      </c>
    </row>
    <row r="36" spans="2:7" s="2" customFormat="1" ht="16.7" customHeight="1">
      <c r="B36" s="5">
        <f>IF(B35=EOMONTH($B$8,0),"",B35+1)</f>
        <v>44955</v>
      </c>
      <c r="C36" s="12" t="str">
        <f t="shared" si="0"/>
        <v>日</v>
      </c>
      <c r="D36" s="15"/>
      <c r="E36" s="15"/>
      <c r="F36" s="22"/>
      <c r="G36" s="26" t="str">
        <f>IF(ISERROR(VLOOKUP(B36,祝日!$B$2:$D$57,3,0)),"",VLOOKUP(B36,祝日!$B$2:$D$57,3,0))</f>
        <v/>
      </c>
    </row>
    <row r="37" spans="2:7" s="2" customFormat="1" ht="16.7" customHeight="1">
      <c r="B37" s="5">
        <f>IF(OR(B36="",B36=EOMONTH($B$8,0)),"",B36+1)</f>
        <v>44956</v>
      </c>
      <c r="C37" s="12" t="str">
        <f t="shared" si="0"/>
        <v>月</v>
      </c>
      <c r="D37" s="15"/>
      <c r="E37" s="15"/>
      <c r="F37" s="22"/>
      <c r="G37" s="26" t="str">
        <f>IF(ISERROR(VLOOKUP(B37,祝日!$B$2:$D$57,3,0)),"",VLOOKUP(B37,祝日!$B$2:$D$57,3,0))</f>
        <v/>
      </c>
    </row>
    <row r="38" spans="2:7" s="2" customFormat="1" ht="16.7" customHeight="1">
      <c r="B38" s="6">
        <f>IF(OR(B37="",B37=EOMONTH($B$8,0)),"",B37+1)</f>
        <v>44957</v>
      </c>
      <c r="C38" s="13" t="str">
        <f t="shared" si="0"/>
        <v>火</v>
      </c>
      <c r="D38" s="16"/>
      <c r="E38" s="16"/>
      <c r="F38" s="23"/>
      <c r="G38" s="27"/>
    </row>
    <row r="39" spans="2:7" s="1" customFormat="1" ht="18" customHeight="1">
      <c r="B39" s="7" t="s">
        <v>11</v>
      </c>
      <c r="C39" s="8"/>
      <c r="D39" s="17">
        <f>COUNTIF(D8:D38,"休")</f>
        <v>0</v>
      </c>
      <c r="E39" s="17">
        <f>COUNTIF(E8:E38,"休")+COUNTIF(E8:E38,"雨休")</f>
        <v>0</v>
      </c>
      <c r="F39" s="24"/>
    </row>
    <row r="40" spans="2:7" s="1" customFormat="1" ht="18" customHeight="1">
      <c r="B40" s="8" t="s">
        <v>34</v>
      </c>
      <c r="C40" s="8"/>
      <c r="D40" s="17">
        <f>DAY(EOMONTH(L4,0))-COUNTIF(D8:D38,"ー")-COUNTIF(D8:D38,"夏休")-COUNTIF(D8:D38,"年末年始休")-COUNTIF(D8:D38,"工場製作")-COUNTIF(D8:D38,"その他休")</f>
        <v>31</v>
      </c>
      <c r="E40" s="17">
        <f>DAY(EOMONTH(L4,0))-COUNTIF(E8:E38,"ー")-COUNTIF(E8:E38,"夏休")-COUNTIF(E8:E38,"年末年始休")-COUNTIF(E8:E38,"工場製作")-COUNTIF(E8:E38,"その他休")</f>
        <v>31</v>
      </c>
    </row>
    <row r="41" spans="2:7" s="1" customFormat="1" ht="18" customHeight="1">
      <c r="B41" s="1" t="s">
        <v>56</v>
      </c>
      <c r="D41" s="18">
        <f>D39/D40</f>
        <v>0</v>
      </c>
      <c r="E41" s="18">
        <f>E39/E40</f>
        <v>0</v>
      </c>
    </row>
    <row r="42" spans="2:7" s="1" customFormat="1"/>
    <row r="43" spans="2:7" s="1" customFormat="1"/>
    <row r="44" spans="2:7" s="1" customFormat="1"/>
    <row r="45" spans="2:7" s="1" customFormat="1"/>
    <row r="46" spans="2:7" s="1" customFormat="1"/>
    <row r="47" spans="2:7" s="1" customFormat="1"/>
    <row r="48" spans="2:7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</sheetData>
  <phoneticPr fontId="1"/>
  <conditionalFormatting sqref="B8:F38">
    <cfRule type="expression" dxfId="5" priority="1">
      <formula>$G8&lt;&gt;""</formula>
    </cfRule>
    <cfRule type="expression" dxfId="4" priority="2">
      <formula>$C8="日"</formula>
    </cfRule>
    <cfRule type="expression" dxfId="3" priority="3">
      <formula>$C8="土"</formula>
    </cfRule>
  </conditionalFormatting>
  <dataValidations count="2">
    <dataValidation type="list" allowBlank="1" showInputMessage="1" showErrorMessage="1" sqref="D8:D38">
      <formula1>$K$3:$K$10</formula1>
    </dataValidation>
    <dataValidation type="list" allowBlank="1" showInputMessage="1" showErrorMessage="1" sqref="E8:E38">
      <formula1>$K$3:$K$10</formula1>
    </dataValidation>
  </dataValidations>
  <pageMargins left="0.39370078740157483" right="0.39370078740157483" top="0.59055118110236227" bottom="0.39370078740157483" header="0.31496062992125984" footer="0.31496062992125984"/>
  <pageSetup paperSize="9" scale="99" orientation="portrait" r:id="rId1"/>
  <headerFooter>
    <oddHeader>&amp;R&amp;"ＭＳ 明朝,標準"&amp;12別紙３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70"/>
  <sheetViews>
    <sheetView zoomScale="85" zoomScaleNormal="85" zoomScaleSheetLayoutView="85" workbookViewId="0">
      <selection activeCell="H43" sqref="H43"/>
    </sheetView>
  </sheetViews>
  <sheetFormatPr defaultRowHeight="18.75"/>
  <cols>
    <col min="1" max="1" width="5.625" style="1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style="1" customWidth="1"/>
    <col min="8" max="8" width="6.5" style="1" customWidth="1"/>
    <col min="9" max="9" width="9.375" style="1" bestFit="1" customWidth="1"/>
    <col min="10" max="10" width="10.25" style="1" bestFit="1" customWidth="1"/>
    <col min="11" max="11" width="9" style="1" customWidth="1"/>
    <col min="12" max="12" width="10.75" style="1" bestFit="1" customWidth="1"/>
    <col min="13" max="14" width="9" style="1" customWidth="1"/>
    <col min="15" max="15" width="9.375" style="1" bestFit="1" customWidth="1"/>
    <col min="16" max="21" width="9" style="1" customWidth="1"/>
  </cols>
  <sheetData>
    <row r="1" spans="2:12" s="1" customFormat="1">
      <c r="C1" s="9" t="s">
        <v>43</v>
      </c>
      <c r="D1" s="9"/>
      <c r="E1" s="19"/>
      <c r="F1" s="19"/>
    </row>
    <row r="2" spans="2:12">
      <c r="B2" s="3" t="s">
        <v>10</v>
      </c>
      <c r="I2" s="1" t="s">
        <v>40</v>
      </c>
      <c r="K2" s="51" t="s">
        <v>33</v>
      </c>
    </row>
    <row r="3" spans="2:12" ht="11.25" customHeight="1"/>
    <row r="4" spans="2:12">
      <c r="B4" t="s">
        <v>6</v>
      </c>
      <c r="C4" s="10" t="s">
        <v>39</v>
      </c>
      <c r="I4" s="29" t="s">
        <v>15</v>
      </c>
      <c r="J4" s="53">
        <v>2019</v>
      </c>
      <c r="K4" s="36" t="s">
        <v>7</v>
      </c>
      <c r="L4" s="40">
        <f>DATE(J4,J5,1)</f>
        <v>43678</v>
      </c>
    </row>
    <row r="5" spans="2:12">
      <c r="B5" t="s">
        <v>3</v>
      </c>
      <c r="C5" t="s">
        <v>9</v>
      </c>
      <c r="I5" s="30" t="s">
        <v>17</v>
      </c>
      <c r="J5" s="54">
        <v>8</v>
      </c>
      <c r="K5" s="36" t="s">
        <v>37</v>
      </c>
    </row>
    <row r="6" spans="2:12" ht="19.5" customHeight="1">
      <c r="B6" t="s">
        <v>35</v>
      </c>
      <c r="C6" s="10" t="s">
        <v>25</v>
      </c>
      <c r="K6" s="38" t="s">
        <v>50</v>
      </c>
    </row>
    <row r="7" spans="2:12" ht="37.5">
      <c r="B7" s="4" t="s">
        <v>13</v>
      </c>
      <c r="C7" s="11" t="s">
        <v>8</v>
      </c>
      <c r="D7" s="14" t="s">
        <v>53</v>
      </c>
      <c r="E7" s="14" t="s">
        <v>55</v>
      </c>
      <c r="F7" s="21" t="s">
        <v>1</v>
      </c>
      <c r="G7" s="25" t="s">
        <v>36</v>
      </c>
      <c r="H7" s="28"/>
      <c r="J7" s="35"/>
      <c r="K7" s="38" t="s">
        <v>52</v>
      </c>
    </row>
    <row r="8" spans="2:12" ht="18" customHeight="1">
      <c r="B8" s="41">
        <f>DATE(J4,J5,1)</f>
        <v>43678</v>
      </c>
      <c r="C8" s="43" t="str">
        <f t="shared" ref="C8:C38" si="0">TEXT(B8,"aaa")</f>
        <v>木</v>
      </c>
      <c r="D8" s="45" t="s">
        <v>7</v>
      </c>
      <c r="E8" s="45" t="s">
        <v>7</v>
      </c>
      <c r="F8" s="47" t="s">
        <v>38</v>
      </c>
      <c r="G8" s="49" t="str">
        <f>IF(ISERROR(VLOOKUP(B8,祝日!$B$2:$D$17,3,0)),"",VLOOKUP(B8,祝日!$B$2:$D$17,3,0))</f>
        <v/>
      </c>
      <c r="K8" s="38" t="s">
        <v>49</v>
      </c>
    </row>
    <row r="9" spans="2:12" ht="18.75" customHeight="1">
      <c r="B9" s="41">
        <f t="shared" ref="B9:B35" si="1">B8+1</f>
        <v>43679</v>
      </c>
      <c r="C9" s="43" t="str">
        <f t="shared" si="0"/>
        <v>金</v>
      </c>
      <c r="D9" s="45" t="s">
        <v>7</v>
      </c>
      <c r="E9" s="45" t="s">
        <v>7</v>
      </c>
      <c r="F9" s="47" t="s">
        <v>38</v>
      </c>
      <c r="G9" s="49" t="str">
        <f>IF(ISERROR(VLOOKUP(B9,祝日!$B$2:$D$17,3,0)),"",VLOOKUP(B9,祝日!$B$2:$D$17,3,0))</f>
        <v/>
      </c>
      <c r="I9" s="51"/>
      <c r="K9" s="38" t="s">
        <v>4</v>
      </c>
    </row>
    <row r="10" spans="2:12" ht="18.75" customHeight="1">
      <c r="B10" s="41">
        <f t="shared" si="1"/>
        <v>43680</v>
      </c>
      <c r="C10" s="43" t="str">
        <f t="shared" si="0"/>
        <v>土</v>
      </c>
      <c r="D10" s="45" t="s">
        <v>7</v>
      </c>
      <c r="E10" s="45" t="s">
        <v>7</v>
      </c>
      <c r="F10" s="47"/>
      <c r="G10" s="49" t="str">
        <f>IF(ISERROR(VLOOKUP(B10,祝日!$B$2:$D$17,3,0)),"",VLOOKUP(B10,祝日!$B$2:$D$17,3,0))</f>
        <v/>
      </c>
      <c r="K10" s="38" t="s">
        <v>12</v>
      </c>
    </row>
    <row r="11" spans="2:12" ht="18.75" customHeight="1">
      <c r="B11" s="41">
        <f t="shared" si="1"/>
        <v>43681</v>
      </c>
      <c r="C11" s="43" t="str">
        <f t="shared" si="0"/>
        <v>日</v>
      </c>
      <c r="D11" s="45" t="s">
        <v>7</v>
      </c>
      <c r="E11" s="45" t="s">
        <v>7</v>
      </c>
      <c r="F11" s="47"/>
      <c r="G11" s="49" t="str">
        <f>IF(ISERROR(VLOOKUP(B11,祝日!$B$2:$D$17,3,0)),"",VLOOKUP(B11,祝日!$B$2:$D$17,3,0))</f>
        <v/>
      </c>
    </row>
    <row r="12" spans="2:12" ht="18.75" customHeight="1">
      <c r="B12" s="41">
        <f t="shared" si="1"/>
        <v>43682</v>
      </c>
      <c r="C12" s="43" t="str">
        <f t="shared" si="0"/>
        <v>月</v>
      </c>
      <c r="D12" s="45"/>
      <c r="E12" s="45"/>
      <c r="F12" s="47" t="s">
        <v>0</v>
      </c>
      <c r="G12" s="49" t="str">
        <f>IF(ISERROR(VLOOKUP(B12,祝日!$B$2:$D$17,3,0)),"",VLOOKUP(B12,祝日!$B$2:$D$17,3,0))</f>
        <v/>
      </c>
    </row>
    <row r="13" spans="2:12" ht="18.75" customHeight="1">
      <c r="B13" s="41">
        <f t="shared" si="1"/>
        <v>43683</v>
      </c>
      <c r="C13" s="43" t="str">
        <f t="shared" si="0"/>
        <v>火</v>
      </c>
      <c r="D13" s="45"/>
      <c r="E13" s="45"/>
      <c r="F13" s="47"/>
      <c r="G13" s="49" t="str">
        <f>IF(ISERROR(VLOOKUP(B13,祝日!$B$2:$D$17,3,0)),"",VLOOKUP(B13,祝日!$B$2:$D$17,3,0))</f>
        <v/>
      </c>
    </row>
    <row r="14" spans="2:12" ht="18.75" customHeight="1">
      <c r="B14" s="41">
        <f t="shared" si="1"/>
        <v>43684</v>
      </c>
      <c r="C14" s="43" t="str">
        <f t="shared" si="0"/>
        <v>水</v>
      </c>
      <c r="D14" s="45"/>
      <c r="E14" s="45" t="s">
        <v>49</v>
      </c>
      <c r="F14" s="47" t="s">
        <v>16</v>
      </c>
      <c r="G14" s="49" t="str">
        <f>IF(ISERROR(VLOOKUP(B14,祝日!$B$2:$D$17,3,0)),"",VLOOKUP(B14,祝日!$B$2:$D$17,3,0))</f>
        <v/>
      </c>
    </row>
    <row r="15" spans="2:12" ht="18.75" customHeight="1">
      <c r="B15" s="41">
        <f t="shared" si="1"/>
        <v>43685</v>
      </c>
      <c r="C15" s="43" t="str">
        <f t="shared" si="0"/>
        <v>木</v>
      </c>
      <c r="D15" s="45"/>
      <c r="E15" s="45"/>
      <c r="F15" s="47"/>
      <c r="G15" s="49" t="str">
        <f>IF(ISERROR(VLOOKUP(B15,祝日!$B$2:$D$17,3,0)),"",VLOOKUP(B15,祝日!$B$2:$D$17,3,0))</f>
        <v/>
      </c>
    </row>
    <row r="16" spans="2:12" ht="18.75" customHeight="1">
      <c r="B16" s="41">
        <f t="shared" si="1"/>
        <v>43686</v>
      </c>
      <c r="C16" s="43" t="str">
        <f t="shared" si="0"/>
        <v>金</v>
      </c>
      <c r="D16" s="45"/>
      <c r="E16" s="45"/>
      <c r="F16" s="47"/>
      <c r="G16" s="49" t="str">
        <f>IF(ISERROR(VLOOKUP(B16,祝日!$B$2:$D$17,3,0)),"",VLOOKUP(B16,祝日!$B$2:$D$17,3,0))</f>
        <v/>
      </c>
    </row>
    <row r="17" spans="2:9" ht="18.75" customHeight="1">
      <c r="B17" s="41">
        <f t="shared" si="1"/>
        <v>43687</v>
      </c>
      <c r="C17" s="43" t="str">
        <f t="shared" si="0"/>
        <v>土</v>
      </c>
      <c r="D17" s="45" t="s">
        <v>37</v>
      </c>
      <c r="E17" s="45" t="s">
        <v>37</v>
      </c>
      <c r="F17" s="47"/>
      <c r="G17" s="49" t="str">
        <f>IF(ISERROR(VLOOKUP(B17,祝日!$B$2:$D$17,3,0)),"",VLOOKUP(B17,祝日!$B$2:$D$17,3,0))</f>
        <v/>
      </c>
    </row>
    <row r="18" spans="2:9" ht="18.75" customHeight="1">
      <c r="B18" s="41">
        <f t="shared" si="1"/>
        <v>43688</v>
      </c>
      <c r="C18" s="43" t="str">
        <f t="shared" si="0"/>
        <v>日</v>
      </c>
      <c r="D18" s="45" t="s">
        <v>37</v>
      </c>
      <c r="E18" s="45" t="s">
        <v>37</v>
      </c>
      <c r="F18" s="47"/>
      <c r="G18" s="49" t="str">
        <f>IF(ISERROR(VLOOKUP(B18,祝日!$B$2:$D$17,3,0)),"",VLOOKUP(B18,祝日!$B$2:$D$17,3,0))</f>
        <v/>
      </c>
    </row>
    <row r="19" spans="2:9" ht="18.75" customHeight="1">
      <c r="B19" s="41">
        <f t="shared" si="1"/>
        <v>43689</v>
      </c>
      <c r="C19" s="43" t="str">
        <f t="shared" si="0"/>
        <v>月</v>
      </c>
      <c r="D19" s="45" t="s">
        <v>50</v>
      </c>
      <c r="E19" s="45" t="s">
        <v>50</v>
      </c>
      <c r="F19" s="47"/>
      <c r="G19" s="49" t="str">
        <f>IF(ISERROR(VLOOKUP(B19,祝日!$B$2:$D$17,3,0)),"",VLOOKUP(B19,祝日!$B$2:$D$17,3,0))</f>
        <v/>
      </c>
    </row>
    <row r="20" spans="2:9" ht="18.75" customHeight="1">
      <c r="B20" s="41">
        <f t="shared" si="1"/>
        <v>43690</v>
      </c>
      <c r="C20" s="43" t="str">
        <f t="shared" si="0"/>
        <v>火</v>
      </c>
      <c r="D20" s="45" t="s">
        <v>50</v>
      </c>
      <c r="E20" s="45" t="s">
        <v>50</v>
      </c>
      <c r="F20" s="47"/>
      <c r="G20" s="49" t="str">
        <f>IF(ISERROR(VLOOKUP(B20,祝日!$B$2:$D$17,3,0)),"",VLOOKUP(B20,祝日!$B$2:$D$17,3,0))</f>
        <v/>
      </c>
    </row>
    <row r="21" spans="2:9" ht="18.75" customHeight="1">
      <c r="B21" s="41">
        <f t="shared" si="1"/>
        <v>43691</v>
      </c>
      <c r="C21" s="43" t="str">
        <f t="shared" si="0"/>
        <v>水</v>
      </c>
      <c r="D21" s="45" t="s">
        <v>50</v>
      </c>
      <c r="E21" s="45" t="s">
        <v>50</v>
      </c>
      <c r="F21" s="47"/>
      <c r="G21" s="49" t="str">
        <f>IF(ISERROR(VLOOKUP(B21,祝日!$B$2:$D$17,3,0)),"",VLOOKUP(B21,祝日!$B$2:$D$17,3,0))</f>
        <v/>
      </c>
    </row>
    <row r="22" spans="2:9" ht="18.75" customHeight="1">
      <c r="B22" s="41">
        <f t="shared" si="1"/>
        <v>43692</v>
      </c>
      <c r="C22" s="43" t="str">
        <f t="shared" si="0"/>
        <v>木</v>
      </c>
      <c r="D22" s="45"/>
      <c r="E22" s="45"/>
      <c r="F22" s="47"/>
      <c r="G22" s="49" t="str">
        <f>IF(ISERROR(VLOOKUP(B22,祝日!$B$2:$D$17,3,0)),"",VLOOKUP(B22,祝日!$B$2:$D$17,3,0))</f>
        <v/>
      </c>
    </row>
    <row r="23" spans="2:9" ht="18.75" customHeight="1">
      <c r="B23" s="41">
        <f t="shared" si="1"/>
        <v>43693</v>
      </c>
      <c r="C23" s="43" t="str">
        <f t="shared" si="0"/>
        <v>金</v>
      </c>
      <c r="D23" s="45"/>
      <c r="E23" s="45"/>
      <c r="F23" s="47"/>
      <c r="G23" s="49" t="str">
        <f>IF(ISERROR(VLOOKUP(B23,祝日!$B$2:$D$17,3,0)),"",VLOOKUP(B23,祝日!$B$2:$D$17,3,0))</f>
        <v/>
      </c>
      <c r="I23" s="52"/>
    </row>
    <row r="24" spans="2:9" ht="18.75" customHeight="1">
      <c r="B24" s="41">
        <f t="shared" si="1"/>
        <v>43694</v>
      </c>
      <c r="C24" s="43" t="str">
        <f t="shared" si="0"/>
        <v>土</v>
      </c>
      <c r="D24" s="45" t="s">
        <v>37</v>
      </c>
      <c r="E24" s="45"/>
      <c r="F24" s="47" t="s">
        <v>45</v>
      </c>
      <c r="G24" s="49" t="str">
        <f>IF(ISERROR(VLOOKUP(B24,祝日!$B$2:$D$17,3,0)),"",VLOOKUP(B24,祝日!$B$2:$D$17,3,0))</f>
        <v/>
      </c>
    </row>
    <row r="25" spans="2:9" ht="18.75" customHeight="1">
      <c r="B25" s="41">
        <f t="shared" si="1"/>
        <v>43695</v>
      </c>
      <c r="C25" s="43" t="str">
        <f t="shared" si="0"/>
        <v>日</v>
      </c>
      <c r="D25" s="45" t="s">
        <v>37</v>
      </c>
      <c r="E25" s="45" t="s">
        <v>37</v>
      </c>
      <c r="F25" s="47"/>
      <c r="G25" s="49" t="str">
        <f>IF(ISERROR(VLOOKUP(B25,祝日!$B$2:$D$17,3,0)),"",VLOOKUP(B25,祝日!$B$2:$D$17,3,0))</f>
        <v/>
      </c>
    </row>
    <row r="26" spans="2:9" ht="18.75" customHeight="1">
      <c r="B26" s="41">
        <f t="shared" si="1"/>
        <v>43696</v>
      </c>
      <c r="C26" s="43" t="str">
        <f t="shared" si="0"/>
        <v>月</v>
      </c>
      <c r="D26" s="45"/>
      <c r="E26" s="45"/>
      <c r="F26" s="47"/>
      <c r="G26" s="49" t="str">
        <f>IF(ISERROR(VLOOKUP(B26,祝日!$B$2:$D$17,3,0)),"",VLOOKUP(B26,祝日!$B$2:$D$17,3,0))</f>
        <v/>
      </c>
    </row>
    <row r="27" spans="2:9" ht="18.75" customHeight="1">
      <c r="B27" s="41">
        <f t="shared" si="1"/>
        <v>43697</v>
      </c>
      <c r="C27" s="43" t="str">
        <f t="shared" si="0"/>
        <v>火</v>
      </c>
      <c r="D27" s="45"/>
      <c r="E27" s="45"/>
      <c r="F27" s="47"/>
      <c r="G27" s="49" t="str">
        <f>IF(ISERROR(VLOOKUP(B27,祝日!$B$2:$D$17,3,0)),"",VLOOKUP(B27,祝日!$B$2:$D$17,3,0))</f>
        <v/>
      </c>
    </row>
    <row r="28" spans="2:9" ht="18.75" customHeight="1">
      <c r="B28" s="41">
        <f t="shared" si="1"/>
        <v>43698</v>
      </c>
      <c r="C28" s="43" t="str">
        <f t="shared" si="0"/>
        <v>水</v>
      </c>
      <c r="D28" s="45"/>
      <c r="E28" s="45"/>
      <c r="F28" s="47"/>
      <c r="G28" s="49" t="str">
        <f>IF(ISERROR(VLOOKUP(B28,祝日!$B$2:$D$17,3,0)),"",VLOOKUP(B28,祝日!$B$2:$D$17,3,0))</f>
        <v/>
      </c>
    </row>
    <row r="29" spans="2:9" ht="18.75" customHeight="1">
      <c r="B29" s="41">
        <f t="shared" si="1"/>
        <v>43699</v>
      </c>
      <c r="C29" s="43" t="str">
        <f t="shared" si="0"/>
        <v>木</v>
      </c>
      <c r="D29" s="45"/>
      <c r="E29" s="45" t="s">
        <v>37</v>
      </c>
      <c r="F29" s="47" t="s">
        <v>2</v>
      </c>
      <c r="G29" s="49" t="str">
        <f>IF(ISERROR(VLOOKUP(B29,祝日!$B$2:$D$17,3,0)),"",VLOOKUP(B29,祝日!$B$2:$D$17,3,0))</f>
        <v/>
      </c>
    </row>
    <row r="30" spans="2:9" ht="18.75" customHeight="1">
      <c r="B30" s="41">
        <f t="shared" si="1"/>
        <v>43700</v>
      </c>
      <c r="C30" s="43" t="str">
        <f t="shared" si="0"/>
        <v>金</v>
      </c>
      <c r="D30" s="45"/>
      <c r="E30" s="45"/>
      <c r="F30" s="47"/>
      <c r="G30" s="49" t="str">
        <f>IF(ISERROR(VLOOKUP(B30,祝日!$B$2:$D$17,3,0)),"",VLOOKUP(B30,祝日!$B$2:$D$17,3,0))</f>
        <v/>
      </c>
    </row>
    <row r="31" spans="2:9" ht="18.75" customHeight="1">
      <c r="B31" s="41">
        <f t="shared" si="1"/>
        <v>43701</v>
      </c>
      <c r="C31" s="43" t="str">
        <f t="shared" si="0"/>
        <v>土</v>
      </c>
      <c r="D31" s="45" t="s">
        <v>37</v>
      </c>
      <c r="E31" s="45" t="s">
        <v>37</v>
      </c>
      <c r="F31" s="47"/>
      <c r="G31" s="49" t="str">
        <f>IF(ISERROR(VLOOKUP(B31,祝日!$B$2:$D$17,3,0)),"",VLOOKUP(B31,祝日!$B$2:$D$17,3,0))</f>
        <v/>
      </c>
    </row>
    <row r="32" spans="2:9" ht="18.75" customHeight="1">
      <c r="B32" s="41">
        <f t="shared" si="1"/>
        <v>43702</v>
      </c>
      <c r="C32" s="43" t="str">
        <f t="shared" si="0"/>
        <v>日</v>
      </c>
      <c r="D32" s="45" t="s">
        <v>37</v>
      </c>
      <c r="E32" s="45" t="s">
        <v>37</v>
      </c>
      <c r="F32" s="47" t="s">
        <v>46</v>
      </c>
      <c r="G32" s="49" t="str">
        <f>IF(ISERROR(VLOOKUP(B32,祝日!$B$2:$D$17,3,0)),"",VLOOKUP(B32,祝日!$B$2:$D$17,3,0))</f>
        <v/>
      </c>
    </row>
    <row r="33" spans="2:7" ht="18.75" customHeight="1">
      <c r="B33" s="41">
        <f t="shared" si="1"/>
        <v>43703</v>
      </c>
      <c r="C33" s="43" t="str">
        <f t="shared" si="0"/>
        <v>月</v>
      </c>
      <c r="D33" s="45"/>
      <c r="E33" s="45"/>
      <c r="F33" s="47"/>
      <c r="G33" s="49" t="str">
        <f>IF(ISERROR(VLOOKUP(B33,祝日!$B$2:$D$17,3,0)),"",VLOOKUP(B33,祝日!$B$2:$D$17,3,0))</f>
        <v/>
      </c>
    </row>
    <row r="34" spans="2:7" ht="18.75" customHeight="1">
      <c r="B34" s="41">
        <f t="shared" si="1"/>
        <v>43704</v>
      </c>
      <c r="C34" s="43" t="str">
        <f t="shared" si="0"/>
        <v>火</v>
      </c>
      <c r="D34" s="45"/>
      <c r="E34" s="45"/>
      <c r="F34" s="47"/>
      <c r="G34" s="49" t="str">
        <f>IF(ISERROR(VLOOKUP(B34,祝日!$B$2:$D$17,3,0)),"",VLOOKUP(B34,祝日!$B$2:$D$17,3,0))</f>
        <v/>
      </c>
    </row>
    <row r="35" spans="2:7" ht="18.75" customHeight="1">
      <c r="B35" s="41">
        <f t="shared" si="1"/>
        <v>43705</v>
      </c>
      <c r="C35" s="43" t="str">
        <f t="shared" si="0"/>
        <v>水</v>
      </c>
      <c r="D35" s="45"/>
      <c r="E35" s="45"/>
      <c r="F35" s="47"/>
      <c r="G35" s="49" t="str">
        <f>IF(ISERROR(VLOOKUP(B35,祝日!$B$2:$D$17,3,0)),"",VLOOKUP(B35,祝日!$B$2:$D$17,3,0))</f>
        <v/>
      </c>
    </row>
    <row r="36" spans="2:7" ht="18.75" customHeight="1">
      <c r="B36" s="41">
        <f>IF(B35=EOMONTH($B$8,0),"",B35+1)</f>
        <v>43706</v>
      </c>
      <c r="C36" s="43" t="str">
        <f t="shared" si="0"/>
        <v>木</v>
      </c>
      <c r="D36" s="45"/>
      <c r="E36" s="45"/>
      <c r="F36" s="47"/>
      <c r="G36" s="49" t="str">
        <f>IF(ISERROR(VLOOKUP(B36,祝日!$B$2:$D$17,3,0)),"",VLOOKUP(B36,祝日!$B$2:$D$17,3,0))</f>
        <v/>
      </c>
    </row>
    <row r="37" spans="2:7" ht="18.75" customHeight="1">
      <c r="B37" s="41">
        <f>IF(OR(B36="",B36=EOMONTH($B$8,0)),"",B36+1)</f>
        <v>43707</v>
      </c>
      <c r="C37" s="43" t="str">
        <f t="shared" si="0"/>
        <v>金</v>
      </c>
      <c r="D37" s="45"/>
      <c r="E37" s="45"/>
      <c r="F37" s="47"/>
      <c r="G37" s="49" t="str">
        <f>IF(ISERROR(VLOOKUP(B37,祝日!$B$2:$D$17,3,0)),"",VLOOKUP(B37,祝日!$B$2:$D$17,3,0))</f>
        <v/>
      </c>
    </row>
    <row r="38" spans="2:7" ht="18.75" customHeight="1">
      <c r="B38" s="42">
        <f>IF(OR(B37="",B37=EOMONTH($B$8,0)),"",B37+1)</f>
        <v>43708</v>
      </c>
      <c r="C38" s="44" t="str">
        <f t="shared" si="0"/>
        <v>土</v>
      </c>
      <c r="D38" s="46" t="s">
        <v>37</v>
      </c>
      <c r="E38" s="46" t="s">
        <v>37</v>
      </c>
      <c r="F38" s="48"/>
      <c r="G38" s="50"/>
    </row>
    <row r="39" spans="2:7" s="1" customFormat="1" ht="18" customHeight="1">
      <c r="B39" s="7" t="s">
        <v>11</v>
      </c>
      <c r="C39" s="8"/>
      <c r="D39" s="17">
        <f>COUNTIF(D8:D38,"休")</f>
        <v>7</v>
      </c>
      <c r="E39" s="17">
        <f>COUNTIF(E8:E38,"休")+COUNTIF(E8:E38,"雨休")</f>
        <v>8</v>
      </c>
      <c r="F39" s="24"/>
    </row>
    <row r="40" spans="2:7" s="1" customFormat="1">
      <c r="B40" s="8" t="s">
        <v>34</v>
      </c>
      <c r="C40" s="8"/>
      <c r="D40" s="17">
        <f>DAY(EOMONTH(L4,0))-COUNTIF(D8:D38,"ー")-COUNTIF(D8:D38,"夏休")-COUNTIF(D8:D38,"年末年始休")-COUNTIF(D8:D38,"工場製作")-COUNTIF(D8:D38,"その他休")</f>
        <v>24</v>
      </c>
      <c r="E40" s="17">
        <f>DAY(EOMONTH(L4,0))-COUNTIF(E8:E38,"ー")-COUNTIF(E8:E38,"夏休")-COUNTIF(E8:E38,"年末年始休")-COUNTIF(E8:E38,"工場製作")-COUNTIF(E8:E38,"その他休")</f>
        <v>24</v>
      </c>
    </row>
    <row r="41" spans="2:7" s="1" customFormat="1">
      <c r="B41" s="1" t="s">
        <v>56</v>
      </c>
      <c r="D41" s="18">
        <f>D39/D40</f>
        <v>0.29166666666666669</v>
      </c>
      <c r="E41" s="18">
        <f>E39/E40</f>
        <v>0.33333333333333331</v>
      </c>
    </row>
    <row r="42" spans="2:7" s="1" customFormat="1"/>
    <row r="43" spans="2:7" s="1" customFormat="1"/>
    <row r="44" spans="2:7" s="1" customFormat="1"/>
    <row r="45" spans="2:7" s="1" customFormat="1"/>
    <row r="46" spans="2:7" s="1" customFormat="1"/>
    <row r="47" spans="2:7" s="1" customFormat="1"/>
    <row r="48" spans="2:7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</sheetData>
  <phoneticPr fontId="1"/>
  <conditionalFormatting sqref="B8:F38">
    <cfRule type="expression" dxfId="2" priority="1">
      <formula>$G8&lt;&gt;""</formula>
    </cfRule>
    <cfRule type="expression" dxfId="1" priority="2">
      <formula>$C8="日"</formula>
    </cfRule>
    <cfRule type="expression" dxfId="0" priority="3">
      <formula>$C8="土"</formula>
    </cfRule>
  </conditionalFormatting>
  <dataValidations count="1">
    <dataValidation type="list" allowBlank="1" showInputMessage="1" showErrorMessage="1" sqref="D8:E38">
      <formula1>$K$3:$K$10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r:id="rId1"/>
  <headerFooter>
    <oddHeader>&amp;R&amp;"ＭＳ 明朝,標準"&amp;12別紙３</oddHeader>
  </headerFooter>
  <colBreaks count="1" manualBreakCount="1">
    <brk id="6" min="1" max="4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7"/>
  <sheetViews>
    <sheetView topLeftCell="A13" workbookViewId="0">
      <selection activeCell="J23" sqref="J23"/>
    </sheetView>
  </sheetViews>
  <sheetFormatPr defaultRowHeight="18.75"/>
  <cols>
    <col min="1" max="1" width="4.375" customWidth="1"/>
    <col min="2" max="2" width="10.25" bestFit="1" customWidth="1"/>
    <col min="3" max="3" width="7.25" bestFit="1" customWidth="1"/>
    <col min="4" max="4" width="13" bestFit="1" customWidth="1"/>
  </cols>
  <sheetData>
    <row r="2" spans="1:4">
      <c r="A2" s="70" t="s">
        <v>51</v>
      </c>
      <c r="B2" s="55">
        <v>44680</v>
      </c>
      <c r="C2" s="55" t="str">
        <f t="shared" ref="C2:C17" si="0">TEXT(B2,"aaa")</f>
        <v>金</v>
      </c>
      <c r="D2" s="65" t="s">
        <v>18</v>
      </c>
    </row>
    <row r="3" spans="1:4">
      <c r="A3" s="71"/>
      <c r="B3" s="56">
        <v>44684</v>
      </c>
      <c r="C3" s="56" t="str">
        <f t="shared" si="0"/>
        <v>火</v>
      </c>
      <c r="D3" s="66" t="s">
        <v>20</v>
      </c>
    </row>
    <row r="4" spans="1:4">
      <c r="A4" s="71"/>
      <c r="B4" s="56">
        <v>44685</v>
      </c>
      <c r="C4" s="56" t="str">
        <f t="shared" si="0"/>
        <v>水</v>
      </c>
      <c r="D4" s="66" t="s">
        <v>22</v>
      </c>
    </row>
    <row r="5" spans="1:4">
      <c r="A5" s="71"/>
      <c r="B5" s="56">
        <v>44686</v>
      </c>
      <c r="C5" s="56" t="str">
        <f t="shared" si="0"/>
        <v>木</v>
      </c>
      <c r="D5" s="66" t="s">
        <v>23</v>
      </c>
    </row>
    <row r="6" spans="1:4">
      <c r="A6" s="71"/>
      <c r="B6" s="56">
        <v>44760</v>
      </c>
      <c r="C6" s="56" t="str">
        <f t="shared" si="0"/>
        <v>月</v>
      </c>
      <c r="D6" s="66" t="s">
        <v>24</v>
      </c>
    </row>
    <row r="7" spans="1:4">
      <c r="A7" s="71"/>
      <c r="B7" s="56">
        <v>44784</v>
      </c>
      <c r="C7" s="56" t="str">
        <f t="shared" si="0"/>
        <v>木</v>
      </c>
      <c r="D7" s="66" t="s">
        <v>26</v>
      </c>
    </row>
    <row r="8" spans="1:4">
      <c r="A8" s="71"/>
      <c r="B8" s="56">
        <v>44823</v>
      </c>
      <c r="C8" s="56" t="str">
        <f t="shared" si="0"/>
        <v>月</v>
      </c>
      <c r="D8" s="66" t="s">
        <v>27</v>
      </c>
    </row>
    <row r="9" spans="1:4">
      <c r="A9" s="71"/>
      <c r="B9" s="56">
        <v>44827</v>
      </c>
      <c r="C9" s="56" t="str">
        <f t="shared" si="0"/>
        <v>金</v>
      </c>
      <c r="D9" s="66" t="s">
        <v>29</v>
      </c>
    </row>
    <row r="10" spans="1:4">
      <c r="A10" s="71"/>
      <c r="B10" s="56">
        <v>44844</v>
      </c>
      <c r="C10" s="56" t="str">
        <f t="shared" si="0"/>
        <v>月</v>
      </c>
      <c r="D10" s="66" t="s">
        <v>47</v>
      </c>
    </row>
    <row r="11" spans="1:4">
      <c r="A11" s="71"/>
      <c r="B11" s="56">
        <v>44868</v>
      </c>
      <c r="C11" s="56" t="str">
        <f t="shared" si="0"/>
        <v>木</v>
      </c>
      <c r="D11" s="66" t="s">
        <v>30</v>
      </c>
    </row>
    <row r="12" spans="1:4">
      <c r="A12" s="71"/>
      <c r="B12" s="56">
        <v>44888</v>
      </c>
      <c r="C12" s="56" t="str">
        <f t="shared" si="0"/>
        <v>水</v>
      </c>
      <c r="D12" s="66" t="s">
        <v>31</v>
      </c>
    </row>
    <row r="13" spans="1:4">
      <c r="A13" s="72"/>
      <c r="B13" s="56">
        <v>44927</v>
      </c>
      <c r="C13" s="56" t="str">
        <f t="shared" si="0"/>
        <v>日</v>
      </c>
      <c r="D13" s="66" t="s">
        <v>54</v>
      </c>
    </row>
    <row r="14" spans="1:4">
      <c r="A14" s="72"/>
      <c r="B14" s="56">
        <v>44935</v>
      </c>
      <c r="C14" s="56" t="str">
        <f t="shared" si="0"/>
        <v>月</v>
      </c>
      <c r="D14" s="66" t="s">
        <v>42</v>
      </c>
    </row>
    <row r="15" spans="1:4">
      <c r="A15" s="72"/>
      <c r="B15" s="56">
        <v>44968</v>
      </c>
      <c r="C15" s="56" t="str">
        <f t="shared" si="0"/>
        <v>土</v>
      </c>
      <c r="D15" s="66" t="s">
        <v>28</v>
      </c>
    </row>
    <row r="16" spans="1:4">
      <c r="A16" s="72"/>
      <c r="B16" s="56">
        <v>44980</v>
      </c>
      <c r="C16" s="56" t="str">
        <f t="shared" si="0"/>
        <v>木</v>
      </c>
      <c r="D16" s="67" t="s">
        <v>32</v>
      </c>
    </row>
    <row r="17" spans="1:4">
      <c r="A17" s="72"/>
      <c r="B17" s="56">
        <v>45006</v>
      </c>
      <c r="C17" s="56" t="str">
        <f t="shared" si="0"/>
        <v>火</v>
      </c>
      <c r="D17" s="67" t="s">
        <v>48</v>
      </c>
    </row>
    <row r="18" spans="1:4">
      <c r="A18" s="73"/>
      <c r="B18" s="57">
        <v>44928</v>
      </c>
      <c r="C18" s="57" t="str">
        <f>TEXT(B17,"aaa")</f>
        <v>火</v>
      </c>
      <c r="D18" s="68" t="s">
        <v>57</v>
      </c>
    </row>
    <row r="19" spans="1:4">
      <c r="A19" s="74" t="s">
        <v>21</v>
      </c>
      <c r="B19" s="55">
        <v>45045</v>
      </c>
      <c r="C19" s="59" t="str">
        <f t="shared" ref="C19:C35" si="1">TEXT(B19,"aaa")</f>
        <v>土</v>
      </c>
      <c r="D19" s="65" t="s">
        <v>18</v>
      </c>
    </row>
    <row r="20" spans="1:4">
      <c r="A20" s="75"/>
      <c r="B20" s="56">
        <v>45049</v>
      </c>
      <c r="C20" s="60" t="str">
        <f t="shared" si="1"/>
        <v>水</v>
      </c>
      <c r="D20" s="66" t="s">
        <v>19</v>
      </c>
    </row>
    <row r="21" spans="1:4">
      <c r="A21" s="75"/>
      <c r="B21" s="56">
        <v>45050</v>
      </c>
      <c r="C21" s="60" t="str">
        <f t="shared" si="1"/>
        <v>木</v>
      </c>
      <c r="D21" s="66" t="s">
        <v>22</v>
      </c>
    </row>
    <row r="22" spans="1:4">
      <c r="A22" s="75"/>
      <c r="B22" s="56">
        <v>45051</v>
      </c>
      <c r="C22" s="60" t="str">
        <f t="shared" si="1"/>
        <v>金</v>
      </c>
      <c r="D22" s="66" t="s">
        <v>23</v>
      </c>
    </row>
    <row r="23" spans="1:4">
      <c r="A23" s="75"/>
      <c r="B23" s="56">
        <v>45124</v>
      </c>
      <c r="C23" s="60" t="str">
        <f t="shared" si="1"/>
        <v>月</v>
      </c>
      <c r="D23" s="66" t="s">
        <v>24</v>
      </c>
    </row>
    <row r="24" spans="1:4">
      <c r="A24" s="75"/>
      <c r="B24" s="56">
        <v>45149</v>
      </c>
      <c r="C24" s="60" t="str">
        <f t="shared" si="1"/>
        <v>金</v>
      </c>
      <c r="D24" s="66" t="s">
        <v>26</v>
      </c>
    </row>
    <row r="25" spans="1:4">
      <c r="A25" s="75"/>
      <c r="B25" s="56">
        <v>44822</v>
      </c>
      <c r="C25" s="60" t="str">
        <f t="shared" si="1"/>
        <v>日</v>
      </c>
      <c r="D25" s="66" t="s">
        <v>27</v>
      </c>
    </row>
    <row r="26" spans="1:4">
      <c r="A26" s="75"/>
      <c r="B26" s="56">
        <v>45192</v>
      </c>
      <c r="C26" s="60" t="str">
        <f t="shared" si="1"/>
        <v>土</v>
      </c>
      <c r="D26" s="66" t="s">
        <v>29</v>
      </c>
    </row>
    <row r="27" spans="1:4">
      <c r="A27" s="75"/>
      <c r="B27" s="56">
        <v>45208</v>
      </c>
      <c r="C27" s="60" t="str">
        <f t="shared" si="1"/>
        <v>月</v>
      </c>
      <c r="D27" s="66" t="s">
        <v>47</v>
      </c>
    </row>
    <row r="28" spans="1:4">
      <c r="A28" s="75"/>
      <c r="B28" s="56">
        <v>45233</v>
      </c>
      <c r="C28" s="60" t="str">
        <f t="shared" si="1"/>
        <v>金</v>
      </c>
      <c r="D28" s="66" t="s">
        <v>30</v>
      </c>
    </row>
    <row r="29" spans="1:4">
      <c r="A29" s="75"/>
      <c r="B29" s="56">
        <v>45253</v>
      </c>
      <c r="C29" s="60" t="str">
        <f t="shared" si="1"/>
        <v>木</v>
      </c>
      <c r="D29" s="66" t="s">
        <v>44</v>
      </c>
    </row>
    <row r="30" spans="1:4">
      <c r="A30" s="75"/>
      <c r="B30" s="56">
        <v>45292</v>
      </c>
      <c r="C30" s="60" t="str">
        <f t="shared" si="1"/>
        <v>月</v>
      </c>
      <c r="D30" s="66" t="s">
        <v>54</v>
      </c>
    </row>
    <row r="31" spans="1:4">
      <c r="A31" s="75"/>
      <c r="B31" s="56">
        <v>45300</v>
      </c>
      <c r="C31" s="60" t="str">
        <f t="shared" si="1"/>
        <v>火</v>
      </c>
      <c r="D31" s="66" t="s">
        <v>42</v>
      </c>
    </row>
    <row r="32" spans="1:4">
      <c r="A32" s="75"/>
      <c r="B32" s="56">
        <v>45333</v>
      </c>
      <c r="C32" s="60" t="str">
        <f t="shared" si="1"/>
        <v>日</v>
      </c>
      <c r="D32" s="66" t="s">
        <v>5</v>
      </c>
    </row>
    <row r="33" spans="1:4">
      <c r="A33" s="75"/>
      <c r="B33" s="56">
        <v>45334</v>
      </c>
      <c r="C33" s="60" t="str">
        <f t="shared" si="1"/>
        <v>月</v>
      </c>
      <c r="D33" s="66" t="s">
        <v>57</v>
      </c>
    </row>
    <row r="34" spans="1:4">
      <c r="A34" s="75"/>
      <c r="B34" s="56">
        <v>45345</v>
      </c>
      <c r="C34" s="60" t="str">
        <f t="shared" si="1"/>
        <v>金</v>
      </c>
      <c r="D34" s="66" t="s">
        <v>14</v>
      </c>
    </row>
    <row r="35" spans="1:4">
      <c r="A35" s="75"/>
      <c r="B35" s="58">
        <v>45371</v>
      </c>
      <c r="C35" s="60" t="str">
        <f t="shared" si="1"/>
        <v>水</v>
      </c>
      <c r="D35" s="67" t="s">
        <v>41</v>
      </c>
    </row>
    <row r="36" spans="1:4">
      <c r="A36" s="76"/>
      <c r="B36" s="57"/>
      <c r="C36" s="61"/>
      <c r="D36" s="69"/>
    </row>
    <row r="37" spans="1:4">
      <c r="A37" s="77" t="s">
        <v>58</v>
      </c>
      <c r="B37" s="55">
        <v>45411</v>
      </c>
      <c r="C37" s="62" t="str">
        <f t="shared" ref="C37:C57" si="2">TEXT(B37,"aaa")</f>
        <v>月</v>
      </c>
      <c r="D37" s="65" t="s">
        <v>18</v>
      </c>
    </row>
    <row r="38" spans="1:4">
      <c r="A38" s="78"/>
      <c r="B38" s="56">
        <v>45415</v>
      </c>
      <c r="C38" s="63" t="str">
        <f t="shared" si="2"/>
        <v>金</v>
      </c>
      <c r="D38" s="66" t="s">
        <v>19</v>
      </c>
    </row>
    <row r="39" spans="1:4">
      <c r="A39" s="78"/>
      <c r="B39" s="56">
        <v>45416</v>
      </c>
      <c r="C39" s="63" t="str">
        <f t="shared" si="2"/>
        <v>土</v>
      </c>
      <c r="D39" s="66" t="s">
        <v>22</v>
      </c>
    </row>
    <row r="40" spans="1:4">
      <c r="A40" s="78"/>
      <c r="B40" s="56">
        <v>45051</v>
      </c>
      <c r="C40" s="63" t="str">
        <f t="shared" si="2"/>
        <v>金</v>
      </c>
      <c r="D40" s="66" t="s">
        <v>23</v>
      </c>
    </row>
    <row r="41" spans="1:4">
      <c r="A41" s="78"/>
      <c r="B41" s="56">
        <v>45418</v>
      </c>
      <c r="C41" s="63" t="str">
        <f t="shared" si="2"/>
        <v>月</v>
      </c>
      <c r="D41" s="66" t="s">
        <v>57</v>
      </c>
    </row>
    <row r="42" spans="1:4">
      <c r="A42" s="78"/>
      <c r="B42" s="56">
        <v>45488</v>
      </c>
      <c r="C42" s="63" t="str">
        <f t="shared" si="2"/>
        <v>月</v>
      </c>
      <c r="D42" s="66" t="s">
        <v>24</v>
      </c>
    </row>
    <row r="43" spans="1:4">
      <c r="A43" s="78"/>
      <c r="B43" s="56">
        <v>45515</v>
      </c>
      <c r="C43" s="63" t="str">
        <f t="shared" si="2"/>
        <v>日</v>
      </c>
      <c r="D43" s="66" t="s">
        <v>26</v>
      </c>
    </row>
    <row r="44" spans="1:4">
      <c r="A44" s="78"/>
      <c r="B44" s="56">
        <v>45516</v>
      </c>
      <c r="C44" s="63" t="str">
        <f t="shared" si="2"/>
        <v>月</v>
      </c>
      <c r="D44" s="66" t="s">
        <v>57</v>
      </c>
    </row>
    <row r="45" spans="1:4">
      <c r="A45" s="78"/>
      <c r="B45" s="56">
        <v>45551</v>
      </c>
      <c r="C45" s="63" t="str">
        <f t="shared" si="2"/>
        <v>月</v>
      </c>
      <c r="D45" s="66" t="s">
        <v>27</v>
      </c>
    </row>
    <row r="46" spans="1:4">
      <c r="A46" s="78"/>
      <c r="B46" s="56">
        <v>45557</v>
      </c>
      <c r="C46" s="63" t="str">
        <f t="shared" si="2"/>
        <v>日</v>
      </c>
      <c r="D46" s="66" t="s">
        <v>29</v>
      </c>
    </row>
    <row r="47" spans="1:4">
      <c r="A47" s="78"/>
      <c r="B47" s="56">
        <v>45558</v>
      </c>
      <c r="C47" s="63" t="str">
        <f t="shared" si="2"/>
        <v>月</v>
      </c>
      <c r="D47" s="66" t="s">
        <v>57</v>
      </c>
    </row>
    <row r="48" spans="1:4">
      <c r="A48" s="78"/>
      <c r="B48" s="56">
        <v>45579</v>
      </c>
      <c r="C48" s="63" t="str">
        <f t="shared" si="2"/>
        <v>月</v>
      </c>
      <c r="D48" s="66" t="s">
        <v>47</v>
      </c>
    </row>
    <row r="49" spans="1:4">
      <c r="A49" s="78"/>
      <c r="B49" s="56">
        <v>45599</v>
      </c>
      <c r="C49" s="63" t="str">
        <f t="shared" si="2"/>
        <v>日</v>
      </c>
      <c r="D49" s="66" t="s">
        <v>30</v>
      </c>
    </row>
    <row r="50" spans="1:4">
      <c r="A50" s="78"/>
      <c r="B50" s="56">
        <v>45600</v>
      </c>
      <c r="C50" s="63" t="str">
        <f t="shared" si="2"/>
        <v>月</v>
      </c>
      <c r="D50" s="66" t="s">
        <v>57</v>
      </c>
    </row>
    <row r="51" spans="1:4">
      <c r="A51" s="78"/>
      <c r="B51" s="56">
        <v>45619</v>
      </c>
      <c r="C51" s="63" t="str">
        <f t="shared" si="2"/>
        <v>土</v>
      </c>
      <c r="D51" s="66" t="s">
        <v>31</v>
      </c>
    </row>
    <row r="52" spans="1:4">
      <c r="A52" s="78"/>
      <c r="B52" s="56">
        <v>45658</v>
      </c>
      <c r="C52" s="63" t="str">
        <f t="shared" si="2"/>
        <v>水</v>
      </c>
      <c r="D52" s="66" t="s">
        <v>54</v>
      </c>
    </row>
    <row r="53" spans="1:4">
      <c r="A53" s="79"/>
      <c r="B53" s="58">
        <v>45670</v>
      </c>
      <c r="C53" s="64" t="str">
        <f t="shared" si="2"/>
        <v>月</v>
      </c>
      <c r="D53" s="67" t="s">
        <v>42</v>
      </c>
    </row>
    <row r="54" spans="1:4">
      <c r="A54" s="79"/>
      <c r="B54" s="58">
        <v>45699</v>
      </c>
      <c r="C54" s="64" t="str">
        <f t="shared" si="2"/>
        <v>火</v>
      </c>
      <c r="D54" s="67" t="s">
        <v>5</v>
      </c>
    </row>
    <row r="55" spans="1:4">
      <c r="A55" s="79"/>
      <c r="B55" s="58">
        <v>45711</v>
      </c>
      <c r="C55" s="64" t="str">
        <f t="shared" si="2"/>
        <v>日</v>
      </c>
      <c r="D55" s="67" t="s">
        <v>14</v>
      </c>
    </row>
    <row r="56" spans="1:4">
      <c r="A56" s="79"/>
      <c r="B56" s="58">
        <v>45712</v>
      </c>
      <c r="C56" s="64" t="str">
        <f t="shared" si="2"/>
        <v>月</v>
      </c>
      <c r="D56" s="67" t="s">
        <v>57</v>
      </c>
    </row>
    <row r="57" spans="1:4">
      <c r="A57" s="80"/>
      <c r="B57" s="57">
        <v>45736</v>
      </c>
      <c r="C57" s="61" t="str">
        <f t="shared" si="2"/>
        <v>木</v>
      </c>
      <c r="D57" s="68" t="s">
        <v>41</v>
      </c>
    </row>
  </sheetData>
  <mergeCells count="3">
    <mergeCell ref="A2:A18"/>
    <mergeCell ref="A19:A36"/>
    <mergeCell ref="A37:A5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★2023年版</vt:lpstr>
      <vt:lpstr>★2019年版記載例</vt:lpstr>
      <vt:lpstr>祝日</vt:lpstr>
      <vt:lpstr>★2019年版記載例!Print_Area</vt:lpstr>
      <vt:lpstr>★2023年版!Print_Area</vt:lpstr>
    </vt:vector>
  </TitlesOfParts>
  <Company>千葉県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Windows ユーザー</cp:lastModifiedBy>
  <cp:lastPrinted>2022-04-13T07:56:34Z</cp:lastPrinted>
  <dcterms:created xsi:type="dcterms:W3CDTF">2017-12-13T00:12:47Z</dcterms:created>
  <dcterms:modified xsi:type="dcterms:W3CDTF">2023-05-11T05:47:55Z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2023-05-11T05:20:33Z</vt:filetime>
  </property>
</Properties>
</file>