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（例）" sheetId="8" r:id="rId1"/>
    <sheet name="明細書" sheetId="7" r:id="rId2"/>
    <sheet name="実績記録表(2回まで対応)" sheetId="2" r:id="rId3"/>
    <sheet name="実績記録表(3回まで対応)" sheetId="6" r:id="rId4"/>
  </sheets>
  <definedNames>
    <definedName name="_xlnm.Print_Area" localSheetId="2">'実績記録表(2回まで対応)'!$A$1:$L$46</definedName>
    <definedName name="_xlnm.Print_Area" localSheetId="3">'実績記録表(3回まで対応)'!$A$1:$N$46</definedName>
    <definedName name="_xlnm.Print_Area" localSheetId="0">'請求書（例）'!$A$1:$I$26</definedName>
    <definedName name="_xlnm.Print_Area" localSheetId="1">明細書!$A$1:$R$50</definedName>
  </definedNames>
  <calcPr calcId="152511"/>
</workbook>
</file>

<file path=xl/calcChain.xml><?xml version="1.0" encoding="utf-8"?>
<calcChain xmlns="http://schemas.openxmlformats.org/spreadsheetml/2006/main">
  <c r="F17" i="8" l="1"/>
  <c r="D17" i="8"/>
  <c r="C10" i="8"/>
  <c r="Q48" i="7" l="1"/>
  <c r="L48" i="7"/>
  <c r="K48" i="7"/>
  <c r="J48" i="7"/>
  <c r="F48" i="7"/>
  <c r="E48" i="7"/>
  <c r="D48" i="7"/>
  <c r="O47" i="7"/>
  <c r="N47" i="7"/>
  <c r="M47" i="7"/>
  <c r="I47" i="7"/>
  <c r="H47" i="7"/>
  <c r="G47" i="7"/>
  <c r="P47" i="7" s="1"/>
  <c r="R47" i="7" s="1"/>
  <c r="O46" i="7"/>
  <c r="N46" i="7"/>
  <c r="M46" i="7"/>
  <c r="I46" i="7"/>
  <c r="H46" i="7"/>
  <c r="G46" i="7"/>
  <c r="P46" i="7" s="1"/>
  <c r="R46" i="7" s="1"/>
  <c r="O45" i="7"/>
  <c r="N45" i="7"/>
  <c r="M45" i="7"/>
  <c r="I45" i="7"/>
  <c r="H45" i="7"/>
  <c r="G45" i="7"/>
  <c r="P45" i="7" s="1"/>
  <c r="R45" i="7" s="1"/>
  <c r="O44" i="7"/>
  <c r="N44" i="7"/>
  <c r="M44" i="7"/>
  <c r="I44" i="7"/>
  <c r="H44" i="7"/>
  <c r="G44" i="7"/>
  <c r="P44" i="7" s="1"/>
  <c r="R44" i="7" s="1"/>
  <c r="O43" i="7"/>
  <c r="N43" i="7"/>
  <c r="M43" i="7"/>
  <c r="I43" i="7"/>
  <c r="H43" i="7"/>
  <c r="G43" i="7"/>
  <c r="P43" i="7" s="1"/>
  <c r="R43" i="7" s="1"/>
  <c r="O42" i="7"/>
  <c r="N42" i="7"/>
  <c r="M42" i="7"/>
  <c r="I42" i="7"/>
  <c r="H42" i="7"/>
  <c r="G42" i="7"/>
  <c r="P42" i="7" s="1"/>
  <c r="R42" i="7" s="1"/>
  <c r="O41" i="7"/>
  <c r="N41" i="7"/>
  <c r="M41" i="7"/>
  <c r="I41" i="7"/>
  <c r="H41" i="7"/>
  <c r="G41" i="7"/>
  <c r="P41" i="7" s="1"/>
  <c r="R41" i="7" s="1"/>
  <c r="O40" i="7"/>
  <c r="N40" i="7"/>
  <c r="M40" i="7"/>
  <c r="I40" i="7"/>
  <c r="H40" i="7"/>
  <c r="G40" i="7"/>
  <c r="P40" i="7" s="1"/>
  <c r="R40" i="7" s="1"/>
  <c r="O39" i="7"/>
  <c r="N39" i="7"/>
  <c r="M39" i="7"/>
  <c r="I39" i="7"/>
  <c r="H39" i="7"/>
  <c r="G39" i="7"/>
  <c r="P39" i="7" s="1"/>
  <c r="R39" i="7" s="1"/>
  <c r="O38" i="7"/>
  <c r="N38" i="7"/>
  <c r="M38" i="7"/>
  <c r="I38" i="7"/>
  <c r="H38" i="7"/>
  <c r="G38" i="7"/>
  <c r="P38" i="7" s="1"/>
  <c r="R38" i="7" s="1"/>
  <c r="O37" i="7"/>
  <c r="N37" i="7"/>
  <c r="M37" i="7"/>
  <c r="I37" i="7"/>
  <c r="H37" i="7"/>
  <c r="G37" i="7"/>
  <c r="P37" i="7" s="1"/>
  <c r="R37" i="7" s="1"/>
  <c r="O36" i="7"/>
  <c r="N36" i="7"/>
  <c r="M36" i="7"/>
  <c r="I36" i="7"/>
  <c r="H36" i="7"/>
  <c r="G36" i="7"/>
  <c r="P36" i="7" s="1"/>
  <c r="R36" i="7" s="1"/>
  <c r="O35" i="7"/>
  <c r="N35" i="7"/>
  <c r="M35" i="7"/>
  <c r="I35" i="7"/>
  <c r="H35" i="7"/>
  <c r="G35" i="7"/>
  <c r="P35" i="7" s="1"/>
  <c r="R35" i="7" s="1"/>
  <c r="O34" i="7"/>
  <c r="N34" i="7"/>
  <c r="M34" i="7"/>
  <c r="I34" i="7"/>
  <c r="H34" i="7"/>
  <c r="G34" i="7"/>
  <c r="P34" i="7" s="1"/>
  <c r="R34" i="7" s="1"/>
  <c r="O33" i="7"/>
  <c r="N33" i="7"/>
  <c r="M33" i="7"/>
  <c r="I33" i="7"/>
  <c r="H33" i="7"/>
  <c r="G33" i="7"/>
  <c r="P33" i="7" s="1"/>
  <c r="R33" i="7" s="1"/>
  <c r="O32" i="7"/>
  <c r="N32" i="7"/>
  <c r="M32" i="7"/>
  <c r="I32" i="7"/>
  <c r="H32" i="7"/>
  <c r="G32" i="7"/>
  <c r="P32" i="7" s="1"/>
  <c r="R32" i="7" s="1"/>
  <c r="O31" i="7"/>
  <c r="N31" i="7"/>
  <c r="M31" i="7"/>
  <c r="I31" i="7"/>
  <c r="H31" i="7"/>
  <c r="G31" i="7"/>
  <c r="P31" i="7" s="1"/>
  <c r="R31" i="7" s="1"/>
  <c r="O30" i="7"/>
  <c r="N30" i="7"/>
  <c r="M30" i="7"/>
  <c r="I30" i="7"/>
  <c r="H30" i="7"/>
  <c r="G30" i="7"/>
  <c r="P30" i="7" s="1"/>
  <c r="R30" i="7" s="1"/>
  <c r="O29" i="7"/>
  <c r="N29" i="7"/>
  <c r="M29" i="7"/>
  <c r="I29" i="7"/>
  <c r="H29" i="7"/>
  <c r="G29" i="7"/>
  <c r="P29" i="7" s="1"/>
  <c r="R29" i="7" s="1"/>
  <c r="O28" i="7"/>
  <c r="N28" i="7"/>
  <c r="M28" i="7"/>
  <c r="I28" i="7"/>
  <c r="H28" i="7"/>
  <c r="G28" i="7"/>
  <c r="P28" i="7" s="1"/>
  <c r="R28" i="7" s="1"/>
  <c r="O27" i="7"/>
  <c r="N27" i="7"/>
  <c r="M27" i="7"/>
  <c r="I27" i="7"/>
  <c r="H27" i="7"/>
  <c r="G27" i="7"/>
  <c r="P27" i="7" s="1"/>
  <c r="R27" i="7" s="1"/>
  <c r="O26" i="7"/>
  <c r="N26" i="7"/>
  <c r="M26" i="7"/>
  <c r="I26" i="7"/>
  <c r="H26" i="7"/>
  <c r="G26" i="7"/>
  <c r="P26" i="7" s="1"/>
  <c r="R26" i="7" s="1"/>
  <c r="O25" i="7"/>
  <c r="N25" i="7"/>
  <c r="M25" i="7"/>
  <c r="I25" i="7"/>
  <c r="H25" i="7"/>
  <c r="G25" i="7"/>
  <c r="P25" i="7" s="1"/>
  <c r="R25" i="7" s="1"/>
  <c r="O24" i="7"/>
  <c r="N24" i="7"/>
  <c r="M24" i="7"/>
  <c r="I24" i="7"/>
  <c r="H24" i="7"/>
  <c r="G24" i="7"/>
  <c r="P24" i="7" s="1"/>
  <c r="R24" i="7" s="1"/>
  <c r="O23" i="7"/>
  <c r="N23" i="7"/>
  <c r="M23" i="7"/>
  <c r="I23" i="7"/>
  <c r="H23" i="7"/>
  <c r="G23" i="7"/>
  <c r="P23" i="7" s="1"/>
  <c r="R23" i="7" s="1"/>
  <c r="O22" i="7"/>
  <c r="N22" i="7"/>
  <c r="M22" i="7"/>
  <c r="I22" i="7"/>
  <c r="H22" i="7"/>
  <c r="G22" i="7"/>
  <c r="P22" i="7" s="1"/>
  <c r="R22" i="7" s="1"/>
  <c r="O21" i="7"/>
  <c r="N21" i="7"/>
  <c r="M21" i="7"/>
  <c r="I21" i="7"/>
  <c r="H21" i="7"/>
  <c r="G21" i="7"/>
  <c r="P21" i="7" s="1"/>
  <c r="R21" i="7" s="1"/>
  <c r="O20" i="7"/>
  <c r="N20" i="7"/>
  <c r="M20" i="7"/>
  <c r="I20" i="7"/>
  <c r="H20" i="7"/>
  <c r="G20" i="7"/>
  <c r="P20" i="7" s="1"/>
  <c r="R20" i="7" s="1"/>
  <c r="O19" i="7"/>
  <c r="N19" i="7"/>
  <c r="M19" i="7"/>
  <c r="I19" i="7"/>
  <c r="H19" i="7"/>
  <c r="G19" i="7"/>
  <c r="P19" i="7" s="1"/>
  <c r="R19" i="7" s="1"/>
  <c r="O18" i="7"/>
  <c r="N18" i="7"/>
  <c r="M18" i="7"/>
  <c r="I18" i="7"/>
  <c r="H18" i="7"/>
  <c r="G18" i="7"/>
  <c r="P18" i="7" s="1"/>
  <c r="R18" i="7" s="1"/>
  <c r="O17" i="7"/>
  <c r="N17" i="7"/>
  <c r="M17" i="7"/>
  <c r="I17" i="7"/>
  <c r="H17" i="7"/>
  <c r="G17" i="7"/>
  <c r="P17" i="7" s="1"/>
  <c r="R17" i="7" s="1"/>
  <c r="O16" i="7"/>
  <c r="N16" i="7"/>
  <c r="M16" i="7"/>
  <c r="I16" i="7"/>
  <c r="H16" i="7"/>
  <c r="G16" i="7"/>
  <c r="P16" i="7" s="1"/>
  <c r="R16" i="7" s="1"/>
  <c r="O15" i="7"/>
  <c r="N15" i="7"/>
  <c r="M15" i="7"/>
  <c r="I15" i="7"/>
  <c r="H15" i="7"/>
  <c r="G15" i="7"/>
  <c r="P15" i="7" s="1"/>
  <c r="R15" i="7" s="1"/>
  <c r="O14" i="7"/>
  <c r="N14" i="7"/>
  <c r="M14" i="7"/>
  <c r="I14" i="7"/>
  <c r="H14" i="7"/>
  <c r="G14" i="7"/>
  <c r="P14" i="7" s="1"/>
  <c r="R14" i="7" s="1"/>
  <c r="O13" i="7"/>
  <c r="N13" i="7"/>
  <c r="M13" i="7"/>
  <c r="I13" i="7"/>
  <c r="H13" i="7"/>
  <c r="G13" i="7"/>
  <c r="P13" i="7" s="1"/>
  <c r="R13" i="7" s="1"/>
  <c r="O12" i="7"/>
  <c r="N12" i="7"/>
  <c r="M12" i="7"/>
  <c r="I12" i="7"/>
  <c r="H12" i="7"/>
  <c r="G12" i="7"/>
  <c r="P12" i="7" s="1"/>
  <c r="R12" i="7" s="1"/>
  <c r="O11" i="7"/>
  <c r="N11" i="7"/>
  <c r="M11" i="7"/>
  <c r="I11" i="7"/>
  <c r="H11" i="7"/>
  <c r="G11" i="7"/>
  <c r="P11" i="7" s="1"/>
  <c r="R11" i="7" s="1"/>
  <c r="O10" i="7"/>
  <c r="N10" i="7"/>
  <c r="M10" i="7"/>
  <c r="I10" i="7"/>
  <c r="H10" i="7"/>
  <c r="G10" i="7"/>
  <c r="P10" i="7" s="1"/>
  <c r="R10" i="7" s="1"/>
  <c r="O9" i="7"/>
  <c r="N9" i="7"/>
  <c r="M9" i="7"/>
  <c r="I9" i="7"/>
  <c r="H9" i="7"/>
  <c r="G9" i="7"/>
  <c r="P9" i="7" s="1"/>
  <c r="R9" i="7" s="1"/>
  <c r="O8" i="7"/>
  <c r="O48" i="7" s="1"/>
  <c r="N8" i="7"/>
  <c r="N48" i="7" s="1"/>
  <c r="M8" i="7"/>
  <c r="M48" i="7" s="1"/>
  <c r="I8" i="7"/>
  <c r="I48" i="7" s="1"/>
  <c r="H8" i="7"/>
  <c r="H48" i="7" s="1"/>
  <c r="G8" i="7"/>
  <c r="P8" i="7" s="1"/>
  <c r="P48" i="7" l="1"/>
  <c r="R8" i="7"/>
  <c r="R48" i="7" s="1"/>
  <c r="G48" i="7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B40" i="6" s="1"/>
  <c r="Y10" i="6"/>
  <c r="G3" i="6"/>
  <c r="H45" i="6"/>
  <c r="H44" i="6"/>
  <c r="H43" i="6"/>
  <c r="W11" i="2"/>
  <c r="B11" i="2" s="1"/>
  <c r="W12" i="2"/>
  <c r="B12" i="2" s="1"/>
  <c r="W13" i="2"/>
  <c r="B13" i="2" s="1"/>
  <c r="W14" i="2"/>
  <c r="B14" i="2" s="1"/>
  <c r="W15" i="2"/>
  <c r="B15" i="2" s="1"/>
  <c r="W16" i="2"/>
  <c r="B16" i="2" s="1"/>
  <c r="W17" i="2"/>
  <c r="B17" i="2" s="1"/>
  <c r="W18" i="2"/>
  <c r="B18" i="2" s="1"/>
  <c r="W19" i="2"/>
  <c r="B19" i="2" s="1"/>
  <c r="W20" i="2"/>
  <c r="B20" i="2" s="1"/>
  <c r="W21" i="2"/>
  <c r="B21" i="2" s="1"/>
  <c r="W22" i="2"/>
  <c r="B22" i="2" s="1"/>
  <c r="W23" i="2"/>
  <c r="B23" i="2" s="1"/>
  <c r="W24" i="2"/>
  <c r="B24" i="2" s="1"/>
  <c r="W25" i="2"/>
  <c r="B25" i="2" s="1"/>
  <c r="W26" i="2"/>
  <c r="B26" i="2" s="1"/>
  <c r="W27" i="2"/>
  <c r="B27" i="2" s="1"/>
  <c r="W28" i="2"/>
  <c r="B28" i="2" s="1"/>
  <c r="W29" i="2"/>
  <c r="B29" i="2" s="1"/>
  <c r="W30" i="2"/>
  <c r="B30" i="2" s="1"/>
  <c r="W31" i="2"/>
  <c r="B31" i="2" s="1"/>
  <c r="W32" i="2"/>
  <c r="B32" i="2" s="1"/>
  <c r="W33" i="2"/>
  <c r="B33" i="2" s="1"/>
  <c r="W34" i="2"/>
  <c r="B34" i="2" s="1"/>
  <c r="W35" i="2"/>
  <c r="B35" i="2" s="1"/>
  <c r="W36" i="2"/>
  <c r="B36" i="2" s="1"/>
  <c r="W37" i="2"/>
  <c r="B37" i="2" s="1"/>
  <c r="W38" i="2"/>
  <c r="B38" i="2" s="1"/>
  <c r="W39" i="2"/>
  <c r="B39" i="2" s="1"/>
  <c r="W40" i="2"/>
  <c r="B40" i="2" s="1"/>
  <c r="W10" i="2"/>
  <c r="B10" i="2" s="1"/>
  <c r="G3" i="2"/>
  <c r="L11" i="6" l="1"/>
  <c r="S11" i="6" s="1"/>
  <c r="V11" i="6" s="1"/>
  <c r="L12" i="6"/>
  <c r="R12" i="6" s="1"/>
  <c r="U12" i="6" s="1"/>
  <c r="L13" i="6"/>
  <c r="L14" i="6"/>
  <c r="Q14" i="6" s="1"/>
  <c r="T14" i="6" s="1"/>
  <c r="L15" i="6"/>
  <c r="S15" i="6" s="1"/>
  <c r="V15" i="6" s="1"/>
  <c r="L16" i="6"/>
  <c r="S16" i="6" s="1"/>
  <c r="V16" i="6" s="1"/>
  <c r="L17" i="6"/>
  <c r="L18" i="6"/>
  <c r="R18" i="6" s="1"/>
  <c r="U18" i="6" s="1"/>
  <c r="L19" i="6"/>
  <c r="S19" i="6" s="1"/>
  <c r="V19" i="6" s="1"/>
  <c r="L20" i="6"/>
  <c r="S20" i="6" s="1"/>
  <c r="V20" i="6" s="1"/>
  <c r="L21" i="6"/>
  <c r="L22" i="6"/>
  <c r="R22" i="6" s="1"/>
  <c r="U22" i="6" s="1"/>
  <c r="L23" i="6"/>
  <c r="L24" i="6"/>
  <c r="S24" i="6" s="1"/>
  <c r="V24" i="6" s="1"/>
  <c r="L25" i="6"/>
  <c r="L26" i="6"/>
  <c r="L27" i="6"/>
  <c r="S27" i="6" s="1"/>
  <c r="V27" i="6" s="1"/>
  <c r="L28" i="6"/>
  <c r="S28" i="6" s="1"/>
  <c r="V28" i="6" s="1"/>
  <c r="L29" i="6"/>
  <c r="L30" i="6"/>
  <c r="R30" i="6" s="1"/>
  <c r="U30" i="6" s="1"/>
  <c r="L31" i="6"/>
  <c r="S31" i="6" s="1"/>
  <c r="V31" i="6" s="1"/>
  <c r="L32" i="6"/>
  <c r="S32" i="6" s="1"/>
  <c r="V32" i="6" s="1"/>
  <c r="L33" i="6"/>
  <c r="L34" i="6"/>
  <c r="R34" i="6" s="1"/>
  <c r="U34" i="6" s="1"/>
  <c r="L35" i="6"/>
  <c r="R35" i="6" s="1"/>
  <c r="U35" i="6" s="1"/>
  <c r="L36" i="6"/>
  <c r="Q36" i="6" s="1"/>
  <c r="T36" i="6" s="1"/>
  <c r="L37" i="6"/>
  <c r="L38" i="6"/>
  <c r="S38" i="6" s="1"/>
  <c r="V38" i="6" s="1"/>
  <c r="L39" i="6"/>
  <c r="S39" i="6" s="1"/>
  <c r="V39" i="6" s="1"/>
  <c r="L40" i="6"/>
  <c r="L10" i="6"/>
  <c r="K41" i="6"/>
  <c r="N44" i="6" s="1"/>
  <c r="J41" i="6"/>
  <c r="M44" i="6" s="1"/>
  <c r="I41" i="6"/>
  <c r="L44" i="6" s="1"/>
  <c r="P40" i="6"/>
  <c r="S40" i="6"/>
  <c r="V40" i="6" s="1"/>
  <c r="P39" i="6"/>
  <c r="P38" i="6"/>
  <c r="Q37" i="6"/>
  <c r="T37" i="6" s="1"/>
  <c r="P37" i="6"/>
  <c r="S37" i="6"/>
  <c r="V37" i="6" s="1"/>
  <c r="P36" i="6"/>
  <c r="S36" i="6"/>
  <c r="V36" i="6" s="1"/>
  <c r="P35" i="6"/>
  <c r="P34" i="6"/>
  <c r="P33" i="6"/>
  <c r="S33" i="6"/>
  <c r="V33" i="6" s="1"/>
  <c r="R32" i="6"/>
  <c r="U32" i="6" s="1"/>
  <c r="P32" i="6"/>
  <c r="P31" i="6"/>
  <c r="P30" i="6"/>
  <c r="R29" i="6"/>
  <c r="U29" i="6" s="1"/>
  <c r="P29" i="6"/>
  <c r="S29" i="6"/>
  <c r="V29" i="6" s="1"/>
  <c r="P28" i="6"/>
  <c r="P27" i="6"/>
  <c r="P26" i="6"/>
  <c r="R26" i="6"/>
  <c r="U26" i="6" s="1"/>
  <c r="P25" i="6"/>
  <c r="S25" i="6"/>
  <c r="V25" i="6" s="1"/>
  <c r="P24" i="6"/>
  <c r="P23" i="6"/>
  <c r="P22" i="6"/>
  <c r="Q21" i="6"/>
  <c r="T21" i="6" s="1"/>
  <c r="P21" i="6"/>
  <c r="S21" i="6"/>
  <c r="V21" i="6" s="1"/>
  <c r="P20" i="6"/>
  <c r="P19" i="6"/>
  <c r="P18" i="6"/>
  <c r="R17" i="6"/>
  <c r="U17" i="6" s="1"/>
  <c r="Q17" i="6"/>
  <c r="T17" i="6" s="1"/>
  <c r="P17" i="6"/>
  <c r="S17" i="6"/>
  <c r="V17" i="6" s="1"/>
  <c r="P16" i="6"/>
  <c r="P15" i="6"/>
  <c r="P14" i="6"/>
  <c r="R13" i="6"/>
  <c r="U13" i="6" s="1"/>
  <c r="P13" i="6"/>
  <c r="S13" i="6"/>
  <c r="V13" i="6" s="1"/>
  <c r="P12" i="6"/>
  <c r="P11" i="6"/>
  <c r="P10" i="6"/>
  <c r="S10" i="6"/>
  <c r="V10" i="6" s="1"/>
  <c r="S35" i="6" l="1"/>
  <c r="V35" i="6" s="1"/>
  <c r="S12" i="6"/>
  <c r="V12" i="6" s="1"/>
  <c r="Q22" i="6"/>
  <c r="T22" i="6" s="1"/>
  <c r="R38" i="6"/>
  <c r="U38" i="6" s="1"/>
  <c r="R21" i="6"/>
  <c r="U21" i="6" s="1"/>
  <c r="W21" i="6" s="1"/>
  <c r="M21" i="6" s="1"/>
  <c r="S22" i="6"/>
  <c r="V22" i="6" s="1"/>
  <c r="R36" i="6"/>
  <c r="U36" i="6" s="1"/>
  <c r="Q24" i="6"/>
  <c r="T24" i="6" s="1"/>
  <c r="Q27" i="6"/>
  <c r="T27" i="6" s="1"/>
  <c r="Q33" i="6"/>
  <c r="T33" i="6" s="1"/>
  <c r="S34" i="6"/>
  <c r="V34" i="6" s="1"/>
  <c r="Q39" i="6"/>
  <c r="T39" i="6" s="1"/>
  <c r="Q40" i="6"/>
  <c r="T40" i="6" s="1"/>
  <c r="R10" i="6"/>
  <c r="U10" i="6" s="1"/>
  <c r="Q13" i="6"/>
  <c r="T13" i="6" s="1"/>
  <c r="W13" i="6" s="1"/>
  <c r="M13" i="6" s="1"/>
  <c r="R24" i="6"/>
  <c r="U24" i="6" s="1"/>
  <c r="R27" i="6"/>
  <c r="U27" i="6" s="1"/>
  <c r="R33" i="6"/>
  <c r="U33" i="6" s="1"/>
  <c r="R39" i="6"/>
  <c r="U39" i="6" s="1"/>
  <c r="Q16" i="6"/>
  <c r="T16" i="6" s="1"/>
  <c r="Q20" i="6"/>
  <c r="T20" i="6" s="1"/>
  <c r="Q25" i="6"/>
  <c r="T25" i="6" s="1"/>
  <c r="S26" i="6"/>
  <c r="V26" i="6" s="1"/>
  <c r="Q28" i="6"/>
  <c r="T28" i="6" s="1"/>
  <c r="Q31" i="6"/>
  <c r="T31" i="6" s="1"/>
  <c r="R37" i="6"/>
  <c r="U37" i="6" s="1"/>
  <c r="W37" i="6" s="1"/>
  <c r="M37" i="6" s="1"/>
  <c r="Q12" i="6"/>
  <c r="T12" i="6" s="1"/>
  <c r="W12" i="6" s="1"/>
  <c r="M12" i="6" s="1"/>
  <c r="R16" i="6"/>
  <c r="U16" i="6" s="1"/>
  <c r="R20" i="6"/>
  <c r="U20" i="6" s="1"/>
  <c r="W22" i="6"/>
  <c r="M22" i="6" s="1"/>
  <c r="R25" i="6"/>
  <c r="U25" i="6" s="1"/>
  <c r="R28" i="6"/>
  <c r="U28" i="6" s="1"/>
  <c r="Q29" i="6"/>
  <c r="T29" i="6" s="1"/>
  <c r="W29" i="6" s="1"/>
  <c r="M29" i="6" s="1"/>
  <c r="S30" i="6"/>
  <c r="V30" i="6" s="1"/>
  <c r="R31" i="6"/>
  <c r="U31" i="6" s="1"/>
  <c r="Q32" i="6"/>
  <c r="T32" i="6" s="1"/>
  <c r="W32" i="6" s="1"/>
  <c r="M32" i="6" s="1"/>
  <c r="Q35" i="6"/>
  <c r="T35" i="6" s="1"/>
  <c r="W35" i="6" s="1"/>
  <c r="M35" i="6" s="1"/>
  <c r="N46" i="6"/>
  <c r="M46" i="6"/>
  <c r="Q10" i="6"/>
  <c r="L46" i="6"/>
  <c r="L41" i="6"/>
  <c r="W17" i="6"/>
  <c r="M17" i="6" s="1"/>
  <c r="R23" i="6"/>
  <c r="U23" i="6" s="1"/>
  <c r="Q23" i="6"/>
  <c r="T23" i="6" s="1"/>
  <c r="P41" i="6"/>
  <c r="R14" i="6"/>
  <c r="U14" i="6" s="1"/>
  <c r="R15" i="6"/>
  <c r="U15" i="6" s="1"/>
  <c r="Q15" i="6"/>
  <c r="T15" i="6" s="1"/>
  <c r="R11" i="6"/>
  <c r="U11" i="6" s="1"/>
  <c r="Q11" i="6"/>
  <c r="T11" i="6" s="1"/>
  <c r="W11" i="6" s="1"/>
  <c r="M11" i="6" s="1"/>
  <c r="S14" i="6"/>
  <c r="V14" i="6" s="1"/>
  <c r="Q18" i="6"/>
  <c r="T18" i="6" s="1"/>
  <c r="S18" i="6"/>
  <c r="V18" i="6" s="1"/>
  <c r="R19" i="6"/>
  <c r="U19" i="6" s="1"/>
  <c r="Q19" i="6"/>
  <c r="T19" i="6" s="1"/>
  <c r="S23" i="6"/>
  <c r="V23" i="6" s="1"/>
  <c r="W36" i="6"/>
  <c r="M36" i="6" s="1"/>
  <c r="R40" i="6"/>
  <c r="U40" i="6" s="1"/>
  <c r="Q26" i="6"/>
  <c r="T26" i="6" s="1"/>
  <c r="Q30" i="6"/>
  <c r="T30" i="6" s="1"/>
  <c r="Q34" i="6"/>
  <c r="T34" i="6" s="1"/>
  <c r="W34" i="6" s="1"/>
  <c r="M34" i="6" s="1"/>
  <c r="Q38" i="6"/>
  <c r="T38" i="6" s="1"/>
  <c r="W38" i="6" l="1"/>
  <c r="M38" i="6" s="1"/>
  <c r="W24" i="6"/>
  <c r="M24" i="6" s="1"/>
  <c r="W39" i="6"/>
  <c r="M39" i="6" s="1"/>
  <c r="W33" i="6"/>
  <c r="M33" i="6" s="1"/>
  <c r="W31" i="6"/>
  <c r="M31" i="6" s="1"/>
  <c r="W25" i="6"/>
  <c r="M25" i="6" s="1"/>
  <c r="V41" i="6"/>
  <c r="W15" i="6"/>
  <c r="M15" i="6" s="1"/>
  <c r="W27" i="6"/>
  <c r="M27" i="6" s="1"/>
  <c r="W28" i="6"/>
  <c r="M28" i="6" s="1"/>
  <c r="W40" i="6"/>
  <c r="M40" i="6" s="1"/>
  <c r="W26" i="6"/>
  <c r="M26" i="6" s="1"/>
  <c r="W14" i="6"/>
  <c r="M14" i="6" s="1"/>
  <c r="W20" i="6"/>
  <c r="M20" i="6" s="1"/>
  <c r="W16" i="6"/>
  <c r="M16" i="6" s="1"/>
  <c r="W30" i="6"/>
  <c r="M30" i="6" s="1"/>
  <c r="W18" i="6"/>
  <c r="M18" i="6" s="1"/>
  <c r="R41" i="6"/>
  <c r="S41" i="6"/>
  <c r="T10" i="6"/>
  <c r="Q41" i="6"/>
  <c r="W19" i="6"/>
  <c r="M19" i="6" s="1"/>
  <c r="U41" i="6"/>
  <c r="W23" i="6"/>
  <c r="M23" i="6" s="1"/>
  <c r="T41" i="6" l="1"/>
  <c r="W10" i="6"/>
  <c r="M10" i="6" s="1"/>
  <c r="M41" i="6" s="1"/>
  <c r="W41" i="6" l="1"/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10" i="2"/>
  <c r="N41" i="2" l="1"/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10" i="2"/>
  <c r="Q38" i="2" l="1"/>
  <c r="T38" i="2" s="1"/>
  <c r="O38" i="2"/>
  <c r="R38" i="2" s="1"/>
  <c r="P38" i="2"/>
  <c r="S38" i="2" s="1"/>
  <c r="O30" i="2"/>
  <c r="R30" i="2" s="1"/>
  <c r="U30" i="2" s="1"/>
  <c r="K30" i="2" s="1"/>
  <c r="Q30" i="2"/>
  <c r="T30" i="2" s="1"/>
  <c r="P30" i="2"/>
  <c r="S30" i="2" s="1"/>
  <c r="Q22" i="2"/>
  <c r="T22" i="2" s="1"/>
  <c r="P22" i="2"/>
  <c r="S22" i="2" s="1"/>
  <c r="O22" i="2"/>
  <c r="R22" i="2" s="1"/>
  <c r="Q33" i="2"/>
  <c r="T33" i="2" s="1"/>
  <c r="O33" i="2"/>
  <c r="R33" i="2" s="1"/>
  <c r="P33" i="2"/>
  <c r="S33" i="2" s="1"/>
  <c r="O25" i="2"/>
  <c r="R25" i="2" s="1"/>
  <c r="Q25" i="2"/>
  <c r="T25" i="2" s="1"/>
  <c r="P25" i="2"/>
  <c r="S25" i="2" s="1"/>
  <c r="P40" i="2"/>
  <c r="S40" i="2" s="1"/>
  <c r="Q40" i="2"/>
  <c r="T40" i="2" s="1"/>
  <c r="O40" i="2"/>
  <c r="R40" i="2" s="1"/>
  <c r="O32" i="2"/>
  <c r="R32" i="2" s="1"/>
  <c r="Q32" i="2"/>
  <c r="T32" i="2" s="1"/>
  <c r="P32" i="2"/>
  <c r="S32" i="2" s="1"/>
  <c r="Q28" i="2"/>
  <c r="T28" i="2" s="1"/>
  <c r="O28" i="2"/>
  <c r="R28" i="2" s="1"/>
  <c r="P28" i="2"/>
  <c r="S28" i="2" s="1"/>
  <c r="P24" i="2"/>
  <c r="S24" i="2" s="1"/>
  <c r="Q24" i="2"/>
  <c r="T24" i="2" s="1"/>
  <c r="O24" i="2"/>
  <c r="R24" i="2" s="1"/>
  <c r="U24" i="2" s="1"/>
  <c r="K24" i="2" s="1"/>
  <c r="O20" i="2"/>
  <c r="R20" i="2" s="1"/>
  <c r="U20" i="2" s="1"/>
  <c r="K20" i="2" s="1"/>
  <c r="Q20" i="2"/>
  <c r="T20" i="2" s="1"/>
  <c r="P20" i="2"/>
  <c r="S20" i="2" s="1"/>
  <c r="O16" i="2"/>
  <c r="R16" i="2" s="1"/>
  <c r="P16" i="2"/>
  <c r="S16" i="2" s="1"/>
  <c r="Q16" i="2"/>
  <c r="T16" i="2" s="1"/>
  <c r="Q12" i="2"/>
  <c r="T12" i="2" s="1"/>
  <c r="O12" i="2"/>
  <c r="R12" i="2" s="1"/>
  <c r="P12" i="2"/>
  <c r="S12" i="2" s="1"/>
  <c r="P34" i="2"/>
  <c r="S34" i="2" s="1"/>
  <c r="Q34" i="2"/>
  <c r="T34" i="2" s="1"/>
  <c r="O34" i="2"/>
  <c r="R34" i="2" s="1"/>
  <c r="O26" i="2"/>
  <c r="R26" i="2" s="1"/>
  <c r="U26" i="2" s="1"/>
  <c r="K26" i="2" s="1"/>
  <c r="Q26" i="2"/>
  <c r="T26" i="2" s="1"/>
  <c r="P26" i="2"/>
  <c r="S26" i="2" s="1"/>
  <c r="P18" i="2"/>
  <c r="S18" i="2" s="1"/>
  <c r="Q18" i="2"/>
  <c r="T18" i="2" s="1"/>
  <c r="O18" i="2"/>
  <c r="R18" i="2" s="1"/>
  <c r="O37" i="2"/>
  <c r="R37" i="2" s="1"/>
  <c r="Q37" i="2"/>
  <c r="T37" i="2" s="1"/>
  <c r="P37" i="2"/>
  <c r="S37" i="2" s="1"/>
  <c r="P29" i="2"/>
  <c r="S29" i="2" s="1"/>
  <c r="Q29" i="2"/>
  <c r="T29" i="2" s="1"/>
  <c r="O29" i="2"/>
  <c r="R29" i="2" s="1"/>
  <c r="O21" i="2"/>
  <c r="R21" i="2" s="1"/>
  <c r="U21" i="2" s="1"/>
  <c r="K21" i="2" s="1"/>
  <c r="P21" i="2"/>
  <c r="S21" i="2" s="1"/>
  <c r="Q21" i="2"/>
  <c r="T21" i="2" s="1"/>
  <c r="O36" i="2"/>
  <c r="R36" i="2" s="1"/>
  <c r="P36" i="2"/>
  <c r="S36" i="2" s="1"/>
  <c r="Q36" i="2"/>
  <c r="T36" i="2" s="1"/>
  <c r="P39" i="2"/>
  <c r="S39" i="2" s="1"/>
  <c r="Q39" i="2"/>
  <c r="T39" i="2" s="1"/>
  <c r="O39" i="2"/>
  <c r="R39" i="2" s="1"/>
  <c r="U39" i="2" s="1"/>
  <c r="K39" i="2" s="1"/>
  <c r="O35" i="2"/>
  <c r="R35" i="2" s="1"/>
  <c r="Q35" i="2"/>
  <c r="T35" i="2" s="1"/>
  <c r="P35" i="2"/>
  <c r="S35" i="2" s="1"/>
  <c r="O31" i="2"/>
  <c r="R31" i="2" s="1"/>
  <c r="U31" i="2" s="1"/>
  <c r="K31" i="2" s="1"/>
  <c r="P31" i="2"/>
  <c r="S31" i="2" s="1"/>
  <c r="Q31" i="2"/>
  <c r="T31" i="2" s="1"/>
  <c r="Q27" i="2"/>
  <c r="T27" i="2" s="1"/>
  <c r="O27" i="2"/>
  <c r="R27" i="2" s="1"/>
  <c r="U27" i="2" s="1"/>
  <c r="K27" i="2" s="1"/>
  <c r="P27" i="2"/>
  <c r="S27" i="2" s="1"/>
  <c r="P23" i="2"/>
  <c r="S23" i="2" s="1"/>
  <c r="Q23" i="2"/>
  <c r="T23" i="2" s="1"/>
  <c r="O23" i="2"/>
  <c r="R23" i="2" s="1"/>
  <c r="U23" i="2" s="1"/>
  <c r="K23" i="2" s="1"/>
  <c r="O19" i="2"/>
  <c r="R19" i="2" s="1"/>
  <c r="P19" i="2"/>
  <c r="S19" i="2" s="1"/>
  <c r="Q19" i="2"/>
  <c r="T19" i="2" s="1"/>
  <c r="P15" i="2"/>
  <c r="S15" i="2" s="1"/>
  <c r="O15" i="2"/>
  <c r="R15" i="2" s="1"/>
  <c r="Q15" i="2"/>
  <c r="T15" i="2" s="1"/>
  <c r="Q11" i="2"/>
  <c r="T11" i="2" s="1"/>
  <c r="O11" i="2"/>
  <c r="R11" i="2" s="1"/>
  <c r="U11" i="2" s="1"/>
  <c r="K11" i="2" s="1"/>
  <c r="P11" i="2"/>
  <c r="S11" i="2" s="1"/>
  <c r="O14" i="2"/>
  <c r="R14" i="2" s="1"/>
  <c r="P14" i="2"/>
  <c r="S14" i="2" s="1"/>
  <c r="Q14" i="2"/>
  <c r="T14" i="2" s="1"/>
  <c r="Q17" i="2"/>
  <c r="T17" i="2" s="1"/>
  <c r="P17" i="2"/>
  <c r="S17" i="2" s="1"/>
  <c r="O17" i="2"/>
  <c r="R17" i="2" s="1"/>
  <c r="P13" i="2"/>
  <c r="S13" i="2" s="1"/>
  <c r="Q13" i="2"/>
  <c r="T13" i="2" s="1"/>
  <c r="O13" i="2"/>
  <c r="R13" i="2" s="1"/>
  <c r="L46" i="2"/>
  <c r="J46" i="2"/>
  <c r="P10" i="2"/>
  <c r="Q10" i="2"/>
  <c r="O10" i="2"/>
  <c r="K46" i="2"/>
  <c r="J41" i="2"/>
  <c r="U17" i="2" l="1"/>
  <c r="K17" i="2" s="1"/>
  <c r="U36" i="2"/>
  <c r="K36" i="2" s="1"/>
  <c r="U29" i="2"/>
  <c r="K29" i="2" s="1"/>
  <c r="U34" i="2"/>
  <c r="K34" i="2" s="1"/>
  <c r="U12" i="2"/>
  <c r="K12" i="2" s="1"/>
  <c r="U16" i="2"/>
  <c r="K16" i="2" s="1"/>
  <c r="U28" i="2"/>
  <c r="K28" i="2" s="1"/>
  <c r="U32" i="2"/>
  <c r="K32" i="2" s="1"/>
  <c r="U33" i="2"/>
  <c r="K33" i="2" s="1"/>
  <c r="U13" i="2"/>
  <c r="K13" i="2" s="1"/>
  <c r="U14" i="2"/>
  <c r="K14" i="2" s="1"/>
  <c r="U37" i="2"/>
  <c r="K37" i="2" s="1"/>
  <c r="U40" i="2"/>
  <c r="K40" i="2" s="1"/>
  <c r="U38" i="2"/>
  <c r="K38" i="2" s="1"/>
  <c r="U15" i="2"/>
  <c r="K15" i="2" s="1"/>
  <c r="U19" i="2"/>
  <c r="K19" i="2" s="1"/>
  <c r="U35" i="2"/>
  <c r="K35" i="2" s="1"/>
  <c r="U18" i="2"/>
  <c r="K18" i="2" s="1"/>
  <c r="U25" i="2"/>
  <c r="K25" i="2" s="1"/>
  <c r="U22" i="2"/>
  <c r="K22" i="2" s="1"/>
  <c r="R10" i="2"/>
  <c r="R41" i="2" s="1"/>
  <c r="O41" i="2"/>
  <c r="T10" i="2"/>
  <c r="T41" i="2" s="1"/>
  <c r="Q41" i="2"/>
  <c r="S10" i="2"/>
  <c r="S41" i="2" s="1"/>
  <c r="P41" i="2"/>
  <c r="H41" i="2"/>
  <c r="K44" i="2" s="1"/>
  <c r="I41" i="2"/>
  <c r="L44" i="2" s="1"/>
  <c r="G41" i="2"/>
  <c r="J44" i="2" s="1"/>
  <c r="U10" i="2" l="1"/>
  <c r="K10" i="2" s="1"/>
  <c r="K41" i="2" s="1"/>
  <c r="F43" i="2" s="1"/>
  <c r="F44" i="2" s="1"/>
  <c r="F45" i="2" s="1"/>
  <c r="U41" i="2" l="1"/>
</calcChain>
</file>

<file path=xl/comments1.xml><?xml version="1.0" encoding="utf-8"?>
<comments xmlns="http://schemas.openxmlformats.org/spreadsheetml/2006/main">
  <authors>
    <author>作成者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必ず選択してください</t>
        </r>
      </text>
    </comment>
  </commentList>
</comments>
</file>

<file path=xl/sharedStrings.xml><?xml version="1.0" encoding="utf-8"?>
<sst xmlns="http://schemas.openxmlformats.org/spreadsheetml/2006/main" count="213" uniqueCount="106">
  <si>
    <t>4時間以上
6時間未満</t>
    <rPh sb="1" eb="3">
      <t>ジカン</t>
    </rPh>
    <rPh sb="3" eb="5">
      <t>イジョウ</t>
    </rPh>
    <rPh sb="7" eb="9">
      <t>ジカン</t>
    </rPh>
    <rPh sb="9" eb="11">
      <t>ミマン</t>
    </rPh>
    <phoneticPr fontId="1"/>
  </si>
  <si>
    <t>野田市一時支援事業サービス提供実績記録票</t>
  </si>
  <si>
    <t>利用者番号</t>
  </si>
  <si>
    <t>事業者名</t>
  </si>
  <si>
    <t>上限額</t>
  </si>
  <si>
    <t>日付</t>
  </si>
  <si>
    <t>曜日</t>
  </si>
  <si>
    <t>食事加算</t>
  </si>
  <si>
    <t>入浴加算</t>
  </si>
  <si>
    <t>送迎加算</t>
  </si>
  <si>
    <t>合計</t>
  </si>
  <si>
    <t>令和</t>
    <rPh sb="0" eb="2">
      <t>レイワ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</si>
  <si>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</si>
  <si>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</si>
  <si>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利用
時間数</t>
    <phoneticPr fontId="1"/>
  </si>
  <si>
    <t>利用者
確認欄</t>
    <phoneticPr fontId="1"/>
  </si>
  <si>
    <t>開始時間</t>
    <phoneticPr fontId="1"/>
  </si>
  <si>
    <t>終了時間</t>
    <phoneticPr fontId="1"/>
  </si>
  <si>
    <t>食事加算</t>
    <rPh sb="0" eb="4">
      <t>ショクジカサン</t>
    </rPh>
    <phoneticPr fontId="1"/>
  </si>
  <si>
    <t>入浴加算</t>
    <rPh sb="0" eb="2">
      <t>ニュウヨク</t>
    </rPh>
    <rPh sb="2" eb="4">
      <t>カサン</t>
    </rPh>
    <phoneticPr fontId="1"/>
  </si>
  <si>
    <t>送迎加算</t>
    <rPh sb="0" eb="2">
      <t>ソウゲイ</t>
    </rPh>
    <rPh sb="2" eb="4">
      <t>カサン</t>
    </rPh>
    <phoneticPr fontId="1"/>
  </si>
  <si>
    <t>サービス提供時間①</t>
    <phoneticPr fontId="1"/>
  </si>
  <si>
    <t>サービス提供時間②</t>
    <phoneticPr fontId="1"/>
  </si>
  <si>
    <t>サービス提供
回数集計</t>
    <rPh sb="9" eb="11">
      <t>シュウケイ</t>
    </rPh>
    <phoneticPr fontId="1"/>
  </si>
  <si>
    <t>各種加算
回数集計</t>
    <rPh sb="0" eb="2">
      <t>カクシュ</t>
    </rPh>
    <rPh sb="2" eb="4">
      <t>カサン</t>
    </rPh>
    <rPh sb="5" eb="7">
      <t>カイスウ</t>
    </rPh>
    <rPh sb="7" eb="9">
      <t>シュウケイ</t>
    </rPh>
    <phoneticPr fontId="1"/>
  </si>
  <si>
    <t>4時間未満</t>
    <rPh sb="1" eb="3">
      <t>ジカン</t>
    </rPh>
    <rPh sb="3" eb="5">
      <t>ミマン</t>
    </rPh>
    <phoneticPr fontId="1"/>
  </si>
  <si>
    <t>6時間以上</t>
    <rPh sb="1" eb="3">
      <t>ジカン</t>
    </rPh>
    <rPh sb="3" eb="5">
      <t>イジョウ</t>
    </rPh>
    <phoneticPr fontId="1"/>
  </si>
  <si>
    <t>野田はなこ</t>
    <rPh sb="0" eb="2">
      <t>ノダ</t>
    </rPh>
    <phoneticPr fontId="1"/>
  </si>
  <si>
    <t>利用者氏名
（保護者）</t>
    <phoneticPr fontId="1"/>
  </si>
  <si>
    <t>報酬区分</t>
    <rPh sb="0" eb="2">
      <t>ホウシュウ</t>
    </rPh>
    <rPh sb="2" eb="4">
      <t>クブン</t>
    </rPh>
    <phoneticPr fontId="1"/>
  </si>
  <si>
    <t>利用時間</t>
    <rPh sb="0" eb="2">
      <t>リヨウ</t>
    </rPh>
    <rPh sb="2" eb="4">
      <t>ジカン</t>
    </rPh>
    <phoneticPr fontId="1"/>
  </si>
  <si>
    <t>単位：円</t>
    <rPh sb="0" eb="2">
      <t>タンイ</t>
    </rPh>
    <rPh sb="3" eb="4">
      <t>エン</t>
    </rPh>
    <phoneticPr fontId="1"/>
  </si>
  <si>
    <t>1　一般</t>
    <rPh sb="2" eb="4">
      <t>イッパン</t>
    </rPh>
    <phoneticPr fontId="1"/>
  </si>
  <si>
    <t>2　重複障がい
※</t>
    <rPh sb="2" eb="4">
      <t>チョウフク</t>
    </rPh>
    <rPh sb="4" eb="5">
      <t>ショウ</t>
    </rPh>
    <phoneticPr fontId="1"/>
  </si>
  <si>
    <t>食事加算</t>
    <rPh sb="0" eb="2">
      <t>ショクジ</t>
    </rPh>
    <rPh sb="2" eb="4">
      <t>カサン</t>
    </rPh>
    <phoneticPr fontId="1"/>
  </si>
  <si>
    <t>片道</t>
    <rPh sb="0" eb="2">
      <t>カタミチ</t>
    </rPh>
    <phoneticPr fontId="1"/>
  </si>
  <si>
    <t>※重複障がいとは、身体1級又は2級の肢体不自由</t>
    <rPh sb="1" eb="3">
      <t>チョウフク</t>
    </rPh>
    <rPh sb="3" eb="4">
      <t>ショウ</t>
    </rPh>
    <rPh sb="9" eb="11">
      <t>シンタイ</t>
    </rPh>
    <rPh sb="12" eb="13">
      <t>キュウ</t>
    </rPh>
    <rPh sb="13" eb="14">
      <t>マタ</t>
    </rPh>
    <rPh sb="16" eb="17">
      <t>キュウ</t>
    </rPh>
    <rPh sb="18" eb="20">
      <t>シタイ</t>
    </rPh>
    <rPh sb="20" eb="23">
      <t>フジユウ</t>
    </rPh>
    <phoneticPr fontId="1"/>
  </si>
  <si>
    <t>　と、療育(A)からA-2まで(最重度～重度)の両方を</t>
    <rPh sb="3" eb="5">
      <t>リョウイク</t>
    </rPh>
    <rPh sb="16" eb="17">
      <t>モット</t>
    </rPh>
    <rPh sb="17" eb="19">
      <t>ジュウド</t>
    </rPh>
    <rPh sb="20" eb="22">
      <t>ジュウド</t>
    </rPh>
    <rPh sb="24" eb="26">
      <t>リョウホウ</t>
    </rPh>
    <phoneticPr fontId="1"/>
  </si>
  <si>
    <t>　所持するもの</t>
    <phoneticPr fontId="1"/>
  </si>
  <si>
    <t>各種加算
費用額</t>
    <rPh sb="0" eb="2">
      <t>カクシュ</t>
    </rPh>
    <rPh sb="2" eb="4">
      <t>カサン</t>
    </rPh>
    <rPh sb="5" eb="7">
      <t>ヒヨウ</t>
    </rPh>
    <rPh sb="7" eb="8">
      <t>ガク</t>
    </rPh>
    <phoneticPr fontId="1"/>
  </si>
  <si>
    <t>サービス提供
費用額</t>
    <rPh sb="4" eb="6">
      <t>テイキョウ</t>
    </rPh>
    <rPh sb="7" eb="9">
      <t>ヒヨウ</t>
    </rPh>
    <rPh sb="9" eb="10">
      <t>ガク</t>
    </rPh>
    <phoneticPr fontId="1"/>
  </si>
  <si>
    <t>報酬区分</t>
    <rPh sb="0" eb="2">
      <t>ホウシュウ</t>
    </rPh>
    <rPh sb="2" eb="4">
      <t>クブン</t>
    </rPh>
    <phoneticPr fontId="1"/>
  </si>
  <si>
    <t>4時間未満</t>
    <rPh sb="1" eb="3">
      <t>ジカン</t>
    </rPh>
    <rPh sb="3" eb="5">
      <t>ミマン</t>
    </rPh>
    <phoneticPr fontId="1"/>
  </si>
  <si>
    <t>4時間以上
6時間未満</t>
    <phoneticPr fontId="1"/>
  </si>
  <si>
    <t>6時間以上</t>
    <phoneticPr fontId="1"/>
  </si>
  <si>
    <t>サービス提供回数</t>
    <rPh sb="4" eb="6">
      <t>テイキョウ</t>
    </rPh>
    <rPh sb="6" eb="8">
      <t>カイスウ</t>
    </rPh>
    <phoneticPr fontId="1"/>
  </si>
  <si>
    <t>サービス提供費用</t>
    <rPh sb="4" eb="6">
      <t>テイキョウ</t>
    </rPh>
    <rPh sb="6" eb="8">
      <t>ヒヨウ</t>
    </rPh>
    <phoneticPr fontId="1"/>
  </si>
  <si>
    <t>利用者負担額・当月請求額入力の際の参考としてください。</t>
    <rPh sb="0" eb="6">
      <t>リヨウシャフタンガク</t>
    </rPh>
    <rPh sb="7" eb="9">
      <t>トウゲツ</t>
    </rPh>
    <rPh sb="9" eb="11">
      <t>セイキュウ</t>
    </rPh>
    <rPh sb="11" eb="12">
      <t>ガク</t>
    </rPh>
    <rPh sb="12" eb="14">
      <t>ニュウリョク</t>
    </rPh>
    <rPh sb="15" eb="16">
      <t>サイ</t>
    </rPh>
    <rPh sb="17" eb="19">
      <t>サンコウ</t>
    </rPh>
    <phoneticPr fontId="1"/>
  </si>
  <si>
    <t>野田市一時支援事業サービス提供実績記録票</t>
    <phoneticPr fontId="1"/>
  </si>
  <si>
    <t>サービス提供時間③</t>
    <phoneticPr fontId="1"/>
  </si>
  <si>
    <t>千葉じろう</t>
    <rPh sb="0" eb="2">
      <t>チバ</t>
    </rPh>
    <phoneticPr fontId="1"/>
  </si>
  <si>
    <t>総費用額</t>
    <rPh sb="0" eb="3">
      <t>ソウヒヨウ</t>
    </rPh>
    <rPh sb="3" eb="4">
      <t>ガク</t>
    </rPh>
    <phoneticPr fontId="1"/>
  </si>
  <si>
    <t>利用者負担額（調整前）</t>
    <rPh sb="7" eb="9">
      <t>チョウセイ</t>
    </rPh>
    <rPh sb="9" eb="10">
      <t>マエ</t>
    </rPh>
    <phoneticPr fontId="1"/>
  </si>
  <si>
    <t>利用者負担額（調整後）</t>
    <rPh sb="7" eb="9">
      <t>チョウセイ</t>
    </rPh>
    <rPh sb="9" eb="10">
      <t>アト</t>
    </rPh>
    <phoneticPr fontId="1"/>
  </si>
  <si>
    <t>請求額</t>
    <rPh sb="0" eb="2">
      <t>セイキュウ</t>
    </rPh>
    <rPh sb="2" eb="3">
      <t>ガク</t>
    </rPh>
    <phoneticPr fontId="1"/>
  </si>
  <si>
    <t>野田市　一時支援事業　明細書</t>
    <rPh sb="0" eb="3">
      <t>ノダシ</t>
    </rPh>
    <rPh sb="4" eb="6">
      <t>イチジ</t>
    </rPh>
    <rPh sb="6" eb="8">
      <t>シエン</t>
    </rPh>
    <rPh sb="8" eb="10">
      <t>ジギョウ</t>
    </rPh>
    <rPh sb="11" eb="14">
      <t>メイサイショ</t>
    </rPh>
    <phoneticPr fontId="1"/>
  </si>
  <si>
    <t>請求対象月</t>
    <rPh sb="0" eb="2">
      <t>セイキュウ</t>
    </rPh>
    <rPh sb="2" eb="4">
      <t>タイショウ</t>
    </rPh>
    <rPh sb="4" eb="5">
      <t>ツキ</t>
    </rPh>
    <phoneticPr fontId="1"/>
  </si>
  <si>
    <t>月利用分</t>
    <rPh sb="0" eb="1">
      <t>ガツ</t>
    </rPh>
    <rPh sb="1" eb="3">
      <t>リヨウ</t>
    </rPh>
    <rPh sb="3" eb="4">
      <t>ブン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</si>
  <si>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</si>
  <si>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</si>
  <si>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利用者番号</t>
    <rPh sb="0" eb="3">
      <t>リヨウシャ</t>
    </rPh>
    <rPh sb="3" eb="5">
      <t>バンゴウ</t>
    </rPh>
    <phoneticPr fontId="1"/>
  </si>
  <si>
    <t>利用者氏名</t>
    <rPh sb="0" eb="3">
      <t>リヨウシャ</t>
    </rPh>
    <rPh sb="3" eb="5">
      <t>シメイ</t>
    </rPh>
    <phoneticPr fontId="1"/>
  </si>
  <si>
    <r>
      <t xml:space="preserve">報酬
区分
</t>
    </r>
    <r>
      <rPr>
        <sz val="6"/>
        <color theme="1"/>
        <rFont val="ＭＳ Ｐゴシック"/>
        <family val="3"/>
        <charset val="128"/>
        <scheme val="minor"/>
      </rPr>
      <t>1　一般
2　重複</t>
    </r>
    <rPh sb="0" eb="2">
      <t>ホウシュウ</t>
    </rPh>
    <rPh sb="3" eb="5">
      <t>クブン</t>
    </rPh>
    <rPh sb="8" eb="10">
      <t>イッパン</t>
    </rPh>
    <rPh sb="13" eb="15">
      <t>チョウフク</t>
    </rPh>
    <phoneticPr fontId="1"/>
  </si>
  <si>
    <t>各種加算算定回数</t>
    <rPh sb="0" eb="2">
      <t>カクシュ</t>
    </rPh>
    <rPh sb="2" eb="4">
      <t>カサン</t>
    </rPh>
    <rPh sb="4" eb="6">
      <t>サンテイ</t>
    </rPh>
    <rPh sb="6" eb="8">
      <t>カイスウ</t>
    </rPh>
    <phoneticPr fontId="1"/>
  </si>
  <si>
    <t>各種加算費用額</t>
    <rPh sb="0" eb="2">
      <t>カクシュ</t>
    </rPh>
    <rPh sb="2" eb="4">
      <t>カサン</t>
    </rPh>
    <rPh sb="4" eb="6">
      <t>ヒヨウ</t>
    </rPh>
    <rPh sb="6" eb="7">
      <t>ガク</t>
    </rPh>
    <phoneticPr fontId="1"/>
  </si>
  <si>
    <t>サービス提供費用額</t>
    <rPh sb="4" eb="6">
      <t>テイキョウ</t>
    </rPh>
    <rPh sb="6" eb="8">
      <t>ヒヨウ</t>
    </rPh>
    <rPh sb="8" eb="9">
      <t>ガク</t>
    </rPh>
    <phoneticPr fontId="1"/>
  </si>
  <si>
    <t>当月費用
の合計額</t>
    <rPh sb="0" eb="2">
      <t>トウゲツ</t>
    </rPh>
    <rPh sb="2" eb="4">
      <t>ヒヨウ</t>
    </rPh>
    <rPh sb="6" eb="8">
      <t>ゴウケイ</t>
    </rPh>
    <rPh sb="8" eb="9">
      <t>ガク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</si>
  <si>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</si>
  <si>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当月
請求額</t>
    <rPh sb="0" eb="2">
      <t>トウゲツ</t>
    </rPh>
    <rPh sb="3" eb="5">
      <t>セイキュウ</t>
    </rPh>
    <rPh sb="5" eb="6">
      <t>ガク</t>
    </rPh>
    <phoneticPr fontId="1"/>
  </si>
  <si>
    <t>食事
加算</t>
    <rPh sb="0" eb="2">
      <t>ショクジ</t>
    </rPh>
    <rPh sb="3" eb="5">
      <t>カサン</t>
    </rPh>
    <phoneticPr fontId="1"/>
  </si>
  <si>
    <t>入浴
加算</t>
    <rPh sb="0" eb="2">
      <t>ニュウヨク</t>
    </rPh>
    <rPh sb="3" eb="5">
      <t>カサン</t>
    </rPh>
    <phoneticPr fontId="1"/>
  </si>
  <si>
    <t>送迎
加算</t>
    <rPh sb="0" eb="2">
      <t>ソウゲイ</t>
    </rPh>
    <rPh sb="3" eb="5">
      <t>カサン</t>
    </rPh>
    <phoneticPr fontId="1"/>
  </si>
  <si>
    <t>4時間
未満</t>
    <rPh sb="1" eb="3">
      <t>ジカン</t>
    </rPh>
    <rPh sb="4" eb="6">
      <t>ミマン</t>
    </rPh>
    <phoneticPr fontId="1"/>
  </si>
  <si>
    <t>6時間
以上</t>
    <rPh sb="1" eb="3">
      <t>ジカン</t>
    </rPh>
    <rPh sb="4" eb="6">
      <t>イジョウ</t>
    </rPh>
    <phoneticPr fontId="1"/>
  </si>
  <si>
    <t>野田たろう</t>
    <rPh sb="0" eb="2">
      <t>ノダ</t>
    </rPh>
    <phoneticPr fontId="1"/>
  </si>
  <si>
    <t>4時間以上6時間未満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</si>
  <si>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　所持するもの</t>
    <phoneticPr fontId="1"/>
  </si>
  <si>
    <t>合計</t>
    <rPh sb="0" eb="2">
      <t>ゴウケイ</t>
    </rPh>
    <phoneticPr fontId="1"/>
  </si>
  <si>
    <t>社会福祉法人のだ（一時支援事業所せきやど）</t>
    <rPh sb="0" eb="6">
      <t>シャカイフクシホウジン</t>
    </rPh>
    <rPh sb="9" eb="11">
      <t>イチジ</t>
    </rPh>
    <rPh sb="11" eb="13">
      <t>シエン</t>
    </rPh>
    <rPh sb="13" eb="15">
      <t>ジギョウ</t>
    </rPh>
    <rPh sb="15" eb="16">
      <t>ショ</t>
    </rPh>
    <phoneticPr fontId="1"/>
  </si>
  <si>
    <t>社会福祉法人のだ（一時支援事業所せきやど）</t>
    <rPh sb="0" eb="2">
      <t>シャカイ</t>
    </rPh>
    <rPh sb="2" eb="4">
      <t>フクシ</t>
    </rPh>
    <rPh sb="4" eb="6">
      <t>ホウジン</t>
    </rPh>
    <rPh sb="9" eb="11">
      <t>イチジ</t>
    </rPh>
    <rPh sb="11" eb="13">
      <t>シエン</t>
    </rPh>
    <rPh sb="13" eb="15">
      <t>ジギョウ</t>
    </rPh>
    <rPh sb="15" eb="16">
      <t>ショ</t>
    </rPh>
    <phoneticPr fontId="1"/>
  </si>
  <si>
    <t>社会福祉法人のだ（一時支援事業所せきやど）</t>
    <rPh sb="9" eb="11">
      <t>イチジ</t>
    </rPh>
    <rPh sb="11" eb="13">
      <t>シエン</t>
    </rPh>
    <rPh sb="13" eb="15">
      <t>ジギョウ</t>
    </rPh>
    <rPh sb="15" eb="16">
      <t>ショ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</si>
  <si>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</si>
  <si>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同様の内容が記載されていれば、</t>
    <phoneticPr fontId="1"/>
  </si>
  <si>
    <t>法人独自の様式による請求書でも差し支えありません。</t>
    <rPh sb="5" eb="7">
      <t>ヨウシキ</t>
    </rPh>
    <phoneticPr fontId="1"/>
  </si>
  <si>
    <t>野田市長　鈴木　有　様</t>
    <rPh sb="0" eb="4">
      <t>ノダシチョウ</t>
    </rPh>
    <rPh sb="5" eb="7">
      <t>スズキ</t>
    </rPh>
    <rPh sb="8" eb="9">
      <t>ア</t>
    </rPh>
    <rPh sb="10" eb="11">
      <t>サマ</t>
    </rPh>
    <phoneticPr fontId="1"/>
  </si>
  <si>
    <t>（野田市障がい者支援課）</t>
    <rPh sb="1" eb="4">
      <t>ノダシ</t>
    </rPh>
    <rPh sb="4" eb="5">
      <t>ショウ</t>
    </rPh>
    <rPh sb="7" eb="8">
      <t>シャ</t>
    </rPh>
    <rPh sb="8" eb="10">
      <t>シエン</t>
    </rPh>
    <rPh sb="10" eb="11">
      <t>カ</t>
    </rPh>
    <phoneticPr fontId="1"/>
  </si>
  <si>
    <t>請求金額</t>
    <rPh sb="0" eb="2">
      <t>セイキュウ</t>
    </rPh>
    <rPh sb="2" eb="4">
      <t>キンガク</t>
    </rPh>
    <phoneticPr fontId="1"/>
  </si>
  <si>
    <t>利用月</t>
    <rPh sb="0" eb="2">
      <t>リヨウ</t>
    </rPh>
    <rPh sb="2" eb="3">
      <t>ツキ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</si>
  <si>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</si>
  <si>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</si>
  <si>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</si>
  <si>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8月分</t>
    <rPh sb="1" eb="2">
      <t>ガツ</t>
    </rPh>
    <rPh sb="2" eb="3">
      <t>ブン</t>
    </rPh>
    <phoneticPr fontId="1"/>
  </si>
  <si>
    <t>請求事業者（法人）</t>
    <rPh sb="0" eb="2">
      <t>セイキュウ</t>
    </rPh>
    <rPh sb="2" eb="4">
      <t>ジギョウ</t>
    </rPh>
    <rPh sb="4" eb="5">
      <t>シャ</t>
    </rPh>
    <rPh sb="6" eb="8">
      <t>ホウジン</t>
    </rPh>
    <phoneticPr fontId="1"/>
  </si>
  <si>
    <t>所在地</t>
    <rPh sb="0" eb="3">
      <t>ショザイチ</t>
    </rPh>
    <phoneticPr fontId="1"/>
  </si>
  <si>
    <t>〒278-8550
千葉県野田市鶴奉７番地の１</t>
    <rPh sb="10" eb="13">
      <t>チバケン</t>
    </rPh>
    <rPh sb="13" eb="16">
      <t>ノダシ</t>
    </rPh>
    <rPh sb="16" eb="18">
      <t>ツルホウ</t>
    </rPh>
    <rPh sb="19" eb="21">
      <t>バンチ</t>
    </rPh>
    <phoneticPr fontId="1"/>
  </si>
  <si>
    <t>名称</t>
    <rPh sb="0" eb="2">
      <t>メイショウ</t>
    </rPh>
    <phoneticPr fontId="1"/>
  </si>
  <si>
    <t>社会福祉法人のだ</t>
    <rPh sb="0" eb="2">
      <t>シャカイ</t>
    </rPh>
    <rPh sb="2" eb="4">
      <t>フクシ</t>
    </rPh>
    <rPh sb="4" eb="6">
      <t>ホウジン</t>
    </rPh>
    <phoneticPr fontId="1"/>
  </si>
  <si>
    <t>代表者氏名</t>
    <rPh sb="0" eb="3">
      <t>ダイヒョウシャ</t>
    </rPh>
    <rPh sb="3" eb="5">
      <t>シメイ</t>
    </rPh>
    <phoneticPr fontId="1"/>
  </si>
  <si>
    <t>理事長　野田　太郎　　　㊞</t>
    <rPh sb="0" eb="3">
      <t>リジチョウ</t>
    </rPh>
    <rPh sb="4" eb="6">
      <t>ノダ</t>
    </rPh>
    <rPh sb="7" eb="9">
      <t>タロウ</t>
    </rPh>
    <phoneticPr fontId="1"/>
  </si>
  <si>
    <t>電話番号</t>
    <rPh sb="0" eb="2">
      <t>デンワ</t>
    </rPh>
    <rPh sb="2" eb="4">
      <t>バンゴウ</t>
    </rPh>
    <phoneticPr fontId="1"/>
  </si>
  <si>
    <t>04-7125-1111</t>
    <phoneticPr fontId="1"/>
  </si>
  <si>
    <t>振込口座：関宿銀行 関宿支店 普通 1234567</t>
    <rPh sb="0" eb="2">
      <t>フリコミ</t>
    </rPh>
    <rPh sb="2" eb="4">
      <t>コウザ</t>
    </rPh>
    <rPh sb="5" eb="7">
      <t>セキヤド</t>
    </rPh>
    <rPh sb="7" eb="9">
      <t>ギンコウ</t>
    </rPh>
    <rPh sb="10" eb="12">
      <t>セキヤド</t>
    </rPh>
    <rPh sb="12" eb="14">
      <t>シテン</t>
    </rPh>
    <rPh sb="15" eb="17">
      <t>フツウ</t>
    </rPh>
    <phoneticPr fontId="1"/>
  </si>
  <si>
    <t>　　　　　社会福祉法人のだ　理事長　野田　太郎</t>
    <rPh sb="5" eb="7">
      <t>シャカイ</t>
    </rPh>
    <rPh sb="7" eb="9">
      <t>フクシ</t>
    </rPh>
    <rPh sb="9" eb="11">
      <t>ホウジン</t>
    </rPh>
    <rPh sb="14" eb="17">
      <t>リジチョウ</t>
    </rPh>
    <rPh sb="18" eb="20">
      <t>ノダ</t>
    </rPh>
    <rPh sb="21" eb="23">
      <t>タロウ</t>
    </rPh>
    <phoneticPr fontId="1"/>
  </si>
  <si>
    <t>野田市一時支援事業費請求書</t>
    <rPh sb="0" eb="3">
      <t>ノダシ</t>
    </rPh>
    <rPh sb="3" eb="5">
      <t>イチジ</t>
    </rPh>
    <rPh sb="5" eb="7">
      <t>シエン</t>
    </rPh>
    <rPh sb="7" eb="9">
      <t>ジギョウ</t>
    </rPh>
    <rPh sb="9" eb="10">
      <t>ヒ</t>
    </rPh>
    <rPh sb="10" eb="13">
      <t>セイキュウショ</t>
    </rPh>
    <phoneticPr fontId="1"/>
  </si>
  <si>
    <t>野田市一時支援事業費について、次のとおり請求します。</t>
    <rPh sb="0" eb="3">
      <t>ノダシ</t>
    </rPh>
    <rPh sb="3" eb="5">
      <t>イチジ</t>
    </rPh>
    <rPh sb="5" eb="7">
      <t>シエン</t>
    </rPh>
    <rPh sb="7" eb="9">
      <t>ジギョウ</t>
    </rPh>
    <rPh sb="9" eb="10">
      <t>ヒ</t>
    </rPh>
    <rPh sb="15" eb="16">
      <t>ツギ</t>
    </rPh>
    <rPh sb="20" eb="22">
      <t>セイキュウ</t>
    </rPh>
    <phoneticPr fontId="1"/>
  </si>
  <si>
    <t>一時支援事業所せきやど（事業所番号：1111122222）</t>
    <rPh sb="0" eb="2">
      <t>イチジ</t>
    </rPh>
    <rPh sb="2" eb="4">
      <t>シエン</t>
    </rPh>
    <rPh sb="4" eb="6">
      <t>ジギョウ</t>
    </rPh>
    <rPh sb="6" eb="7">
      <t>ショ</t>
    </rPh>
    <rPh sb="12" eb="15">
      <t>ジギョウショ</t>
    </rPh>
    <rPh sb="15" eb="1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</si>
</sst>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h&quot;時間&quot;mm&quot;分&quot;"/>
    <numFmt numFmtId="178" formatCode="[h]&quot;時間&quot;mm&quot;分&quot;"/>
    <numFmt numFmtId="179" formatCode="#,##0_ "/>
    <numFmt numFmtId="180" formatCode="ggge&quot;年&quot;m&quot;月&quot;d&quot;日&quot;"/>
    <numFmt numFmtId="181" formatCode="#,##0&quot;円&quot;"/>
    <numFmt numFmtId="182" formatCode="#,##0&quot;件&quot;"/>
  </numFmts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0" fillId="0" borderId="0" xfId="0" applyNumberFormat="1"/>
    <xf numFmtId="176" fontId="0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10" fillId="3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0" xfId="0" applyFont="1"/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79" fontId="13" fillId="0" borderId="1" xfId="0" applyNumberFormat="1" applyFont="1" applyBorder="1" applyAlignment="1">
      <alignment vertical="center"/>
    </xf>
    <xf numFmtId="179" fontId="13" fillId="3" borderId="1" xfId="0" applyNumberFormat="1" applyFont="1" applyFill="1" applyBorder="1" applyAlignment="1">
      <alignment vertical="center"/>
    </xf>
    <xf numFmtId="179" fontId="13" fillId="0" borderId="2" xfId="0" applyNumberFormat="1" applyFont="1" applyBorder="1" applyAlignment="1">
      <alignment vertical="center"/>
    </xf>
    <xf numFmtId="179" fontId="13" fillId="3" borderId="2" xfId="0" applyNumberFormat="1" applyFont="1" applyFill="1" applyBorder="1" applyAlignment="1">
      <alignment vertical="center"/>
    </xf>
    <xf numFmtId="176" fontId="10" fillId="3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9" fontId="13" fillId="0" borderId="17" xfId="0" applyNumberFormat="1" applyFont="1" applyBorder="1" applyAlignment="1">
      <alignment vertical="center"/>
    </xf>
    <xf numFmtId="179" fontId="13" fillId="3" borderId="17" xfId="0" applyNumberFormat="1" applyFont="1" applyFill="1" applyBorder="1" applyAlignment="1">
      <alignment vertical="center"/>
    </xf>
    <xf numFmtId="176" fontId="10" fillId="3" borderId="18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0" fontId="18" fillId="0" borderId="0" xfId="0" applyFont="1"/>
    <xf numFmtId="0" fontId="10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179" fontId="13" fillId="6" borderId="0" xfId="0" applyNumberFormat="1" applyFont="1" applyFill="1"/>
    <xf numFmtId="179" fontId="13" fillId="0" borderId="1" xfId="0" applyNumberFormat="1" applyFont="1" applyBorder="1"/>
    <xf numFmtId="0" fontId="13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21" fillId="0" borderId="0" xfId="0" applyFont="1"/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81" fontId="24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/>
    </xf>
    <xf numFmtId="176" fontId="10" fillId="5" borderId="1" xfId="0" applyNumberFormat="1" applyFont="1" applyFill="1" applyBorder="1" applyAlignment="1">
      <alignment horizontal="right" vertical="center"/>
    </xf>
    <xf numFmtId="178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right" vertical="center" wrapText="1"/>
    </xf>
    <xf numFmtId="0" fontId="13" fillId="5" borderId="15" xfId="0" applyFont="1" applyFill="1" applyBorder="1" applyAlignment="1">
      <alignment vertical="center"/>
    </xf>
    <xf numFmtId="0" fontId="12" fillId="5" borderId="1" xfId="0" applyNumberFormat="1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vertical="center"/>
    </xf>
    <xf numFmtId="20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79" fontId="13" fillId="0" borderId="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11" fillId="0" borderId="2" xfId="0" applyNumberFormat="1" applyFont="1" applyBorder="1" applyAlignment="1">
      <alignment horizontal="right" vertical="center"/>
    </xf>
    <xf numFmtId="0" fontId="11" fillId="0" borderId="3" xfId="0" applyNumberFormat="1" applyFont="1" applyBorder="1" applyAlignment="1">
      <alignment horizontal="right" vertical="center"/>
    </xf>
    <xf numFmtId="182" fontId="11" fillId="0" borderId="1" xfId="0" applyNumberFormat="1" applyFont="1" applyBorder="1" applyAlignment="1">
      <alignment horizontal="right" vertical="center"/>
    </xf>
    <xf numFmtId="181" fontId="11" fillId="0" borderId="2" xfId="0" applyNumberFormat="1" applyFont="1" applyBorder="1" applyAlignment="1">
      <alignment horizontal="right" vertical="center"/>
    </xf>
    <xf numFmtId="181" fontId="11" fillId="0" borderId="3" xfId="0" applyNumberFormat="1" applyFont="1" applyBorder="1" applyAlignment="1">
      <alignment horizontal="right" vertical="center"/>
    </xf>
    <xf numFmtId="181" fontId="11" fillId="0" borderId="4" xfId="0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right"/>
    </xf>
    <xf numFmtId="181" fontId="23" fillId="0" borderId="19" xfId="0" applyNumberFormat="1" applyFont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181" fontId="25" fillId="2" borderId="2" xfId="0" applyNumberFormat="1" applyFont="1" applyFill="1" applyBorder="1" applyAlignment="1">
      <alignment horizontal="center" vertical="center"/>
    </xf>
    <xf numFmtId="181" fontId="25" fillId="2" borderId="4" xfId="0" applyNumberFormat="1" applyFont="1" applyFill="1" applyBorder="1" applyAlignment="1">
      <alignment horizontal="center" vertical="center"/>
    </xf>
    <xf numFmtId="181" fontId="25" fillId="2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179" fontId="11" fillId="3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110" zoomScaleNormal="100" zoomScaleSheetLayoutView="110" workbookViewId="0">
      <selection sqref="A1:I1"/>
    </sheetView>
  </sheetViews>
  <sheetFormatPr defaultRowHeight="13.5" x14ac:dyDescent="0.15"/>
  <cols>
    <col min="1" max="2" width="9" style="51"/>
    <col min="3" max="3" width="15" style="51" customWidth="1"/>
    <col min="4" max="4" width="13.625" style="51" customWidth="1"/>
    <col min="5" max="8" width="9" style="51"/>
    <col min="9" max="9" width="4" style="51" customWidth="1"/>
    <col min="10" max="10" width="4.125" style="51" customWidth="1"/>
    <col min="11" max="16384" width="9" style="51"/>
  </cols>
  <sheetData>
    <row r="1" spans="1:11" ht="30" customHeight="1" x14ac:dyDescent="0.15">
      <c r="A1" s="105" t="s">
        <v>103</v>
      </c>
      <c r="B1" s="105"/>
      <c r="C1" s="105"/>
      <c r="D1" s="105"/>
      <c r="E1" s="105"/>
      <c r="F1" s="105"/>
      <c r="G1" s="105"/>
      <c r="H1" s="105"/>
      <c r="I1" s="105"/>
    </row>
    <row r="3" spans="1:11" s="52" customFormat="1" ht="14.25" x14ac:dyDescent="0.15">
      <c r="F3" s="106" t="s">
        <v>81</v>
      </c>
      <c r="G3" s="106"/>
      <c r="H3" s="106"/>
      <c r="I3" s="106"/>
      <c r="K3" s="53" t="s">
        <v>82</v>
      </c>
    </row>
    <row r="4" spans="1:11" s="52" customFormat="1" ht="14.25" x14ac:dyDescent="0.15">
      <c r="K4" s="53" t="s">
        <v>83</v>
      </c>
    </row>
    <row r="5" spans="1:11" s="52" customFormat="1" ht="14.25" x14ac:dyDescent="0.15">
      <c r="A5" s="52" t="s">
        <v>84</v>
      </c>
    </row>
    <row r="6" spans="1:11" s="52" customFormat="1" ht="14.25" x14ac:dyDescent="0.15">
      <c r="A6" s="52" t="s">
        <v>85</v>
      </c>
    </row>
    <row r="7" spans="1:11" s="52" customFormat="1" ht="14.25" x14ac:dyDescent="0.15"/>
    <row r="8" spans="1:11" ht="21" customHeight="1" x14ac:dyDescent="0.15">
      <c r="A8" s="54" t="s">
        <v>104</v>
      </c>
      <c r="B8" s="55"/>
      <c r="C8" s="56"/>
      <c r="D8" s="57"/>
      <c r="E8" s="57"/>
      <c r="F8" s="57"/>
      <c r="G8" s="57"/>
      <c r="H8" s="57"/>
      <c r="I8" s="57"/>
    </row>
    <row r="9" spans="1:11" ht="21" customHeight="1" x14ac:dyDescent="0.15">
      <c r="A9" s="58"/>
      <c r="B9" s="55"/>
      <c r="C9" s="56"/>
      <c r="D9" s="57"/>
      <c r="E9" s="57"/>
      <c r="F9" s="57"/>
      <c r="G9" s="57"/>
      <c r="H9" s="57"/>
      <c r="I9" s="57"/>
    </row>
    <row r="10" spans="1:11" ht="21" customHeight="1" x14ac:dyDescent="0.15">
      <c r="A10" s="59" t="s">
        <v>86</v>
      </c>
      <c r="B10" s="60"/>
      <c r="C10" s="107">
        <f>F17</f>
        <v>1000000</v>
      </c>
      <c r="D10" s="107"/>
      <c r="E10" s="57"/>
      <c r="F10" s="57"/>
      <c r="G10" s="57"/>
      <c r="H10" s="57"/>
      <c r="I10" s="57"/>
    </row>
    <row r="11" spans="1:11" ht="21" customHeight="1" x14ac:dyDescent="0.15">
      <c r="A11" s="58"/>
      <c r="B11" s="55"/>
      <c r="C11" s="56"/>
      <c r="D11" s="57"/>
      <c r="E11" s="57"/>
      <c r="F11" s="57"/>
      <c r="G11" s="57"/>
      <c r="H11" s="57"/>
      <c r="I11" s="57"/>
    </row>
    <row r="12" spans="1:11" ht="27" customHeight="1" x14ac:dyDescent="0.15">
      <c r="A12" s="61" t="s">
        <v>105</v>
      </c>
    </row>
    <row r="13" spans="1:11" ht="30" customHeight="1" x14ac:dyDescent="0.15">
      <c r="A13" s="108" t="s">
        <v>87</v>
      </c>
      <c r="B13" s="109"/>
      <c r="C13" s="110"/>
      <c r="D13" s="111" t="s">
        <v>88</v>
      </c>
      <c r="E13" s="112"/>
      <c r="F13" s="111" t="s">
        <v>89</v>
      </c>
      <c r="G13" s="113"/>
      <c r="H13" s="113"/>
      <c r="I13" s="112"/>
    </row>
    <row r="14" spans="1:11" ht="30" customHeight="1" x14ac:dyDescent="0.15">
      <c r="A14" s="98" t="s">
        <v>90</v>
      </c>
      <c r="B14" s="99"/>
      <c r="C14" s="62" t="s">
        <v>91</v>
      </c>
      <c r="D14" s="100">
        <v>10</v>
      </c>
      <c r="E14" s="100"/>
      <c r="F14" s="101">
        <v>1000000</v>
      </c>
      <c r="G14" s="102"/>
      <c r="H14" s="102"/>
      <c r="I14" s="103"/>
    </row>
    <row r="15" spans="1:11" ht="30" customHeight="1" x14ac:dyDescent="0.15">
      <c r="A15" s="98"/>
      <c r="B15" s="99"/>
      <c r="C15" s="63"/>
      <c r="D15" s="100"/>
      <c r="E15" s="100"/>
      <c r="F15" s="101"/>
      <c r="G15" s="102"/>
      <c r="H15" s="102"/>
      <c r="I15" s="103"/>
    </row>
    <row r="16" spans="1:11" ht="30" customHeight="1" x14ac:dyDescent="0.15">
      <c r="A16" s="98"/>
      <c r="B16" s="99"/>
      <c r="C16" s="63"/>
      <c r="D16" s="100"/>
      <c r="E16" s="100"/>
      <c r="F16" s="101"/>
      <c r="G16" s="102"/>
      <c r="H16" s="102"/>
      <c r="I16" s="103"/>
    </row>
    <row r="17" spans="1:9" ht="30" customHeight="1" x14ac:dyDescent="0.15">
      <c r="A17" s="98" t="s">
        <v>77</v>
      </c>
      <c r="B17" s="99"/>
      <c r="C17" s="104"/>
      <c r="D17" s="100">
        <f>SUM(D14:E16)</f>
        <v>10</v>
      </c>
      <c r="E17" s="100"/>
      <c r="F17" s="101">
        <f>SUM(F14:I16)</f>
        <v>1000000</v>
      </c>
      <c r="G17" s="102"/>
      <c r="H17" s="102"/>
      <c r="I17" s="103"/>
    </row>
    <row r="18" spans="1:9" ht="30" customHeight="1" x14ac:dyDescent="0.15"/>
    <row r="19" spans="1:9" ht="30" customHeight="1" x14ac:dyDescent="0.15">
      <c r="C19" s="64"/>
      <c r="D19" s="65" t="s">
        <v>92</v>
      </c>
    </row>
    <row r="20" spans="1:9" ht="54.95" customHeight="1" x14ac:dyDescent="0.15">
      <c r="D20" s="66" t="s">
        <v>93</v>
      </c>
      <c r="E20" s="94" t="s">
        <v>94</v>
      </c>
      <c r="F20" s="95"/>
      <c r="G20" s="95"/>
      <c r="H20" s="95"/>
      <c r="I20" s="96"/>
    </row>
    <row r="21" spans="1:9" ht="54.95" customHeight="1" x14ac:dyDescent="0.15">
      <c r="D21" s="66" t="s">
        <v>95</v>
      </c>
      <c r="E21" s="97" t="s">
        <v>96</v>
      </c>
      <c r="F21" s="97"/>
      <c r="G21" s="97"/>
      <c r="H21" s="97"/>
      <c r="I21" s="97"/>
    </row>
    <row r="22" spans="1:9" ht="54.95" customHeight="1" x14ac:dyDescent="0.15">
      <c r="D22" s="66" t="s">
        <v>97</v>
      </c>
      <c r="E22" s="97" t="s">
        <v>98</v>
      </c>
      <c r="F22" s="97"/>
      <c r="G22" s="97"/>
      <c r="H22" s="97"/>
      <c r="I22" s="97"/>
    </row>
    <row r="23" spans="1:9" ht="54.95" customHeight="1" x14ac:dyDescent="0.15">
      <c r="D23" s="66" t="s">
        <v>99</v>
      </c>
      <c r="E23" s="97" t="s">
        <v>100</v>
      </c>
      <c r="F23" s="97"/>
      <c r="G23" s="97"/>
      <c r="H23" s="97"/>
      <c r="I23" s="97"/>
    </row>
    <row r="25" spans="1:9" ht="24.75" customHeight="1" x14ac:dyDescent="0.15">
      <c r="D25" s="67" t="s">
        <v>101</v>
      </c>
    </row>
    <row r="26" spans="1:9" ht="24.75" customHeight="1" x14ac:dyDescent="0.15">
      <c r="D26" s="67" t="s">
        <v>102</v>
      </c>
    </row>
  </sheetData>
  <mergeCells count="22">
    <mergeCell ref="A1:I1"/>
    <mergeCell ref="F3:I3"/>
    <mergeCell ref="C10:D10"/>
    <mergeCell ref="A13:C13"/>
    <mergeCell ref="D13:E13"/>
    <mergeCell ref="F13:I13"/>
    <mergeCell ref="A14:B14"/>
    <mergeCell ref="D14:E14"/>
    <mergeCell ref="F14:I14"/>
    <mergeCell ref="A15:B15"/>
    <mergeCell ref="D15:E15"/>
    <mergeCell ref="F15:I15"/>
    <mergeCell ref="E20:I20"/>
    <mergeCell ref="E21:I21"/>
    <mergeCell ref="E22:I22"/>
    <mergeCell ref="E23:I23"/>
    <mergeCell ref="A16:B16"/>
    <mergeCell ref="D16:E16"/>
    <mergeCell ref="F16:I16"/>
    <mergeCell ref="A17:C17"/>
    <mergeCell ref="D17:E17"/>
    <mergeCell ref="F17:I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2" x14ac:dyDescent="0.15"/>
  <cols>
    <col min="1" max="1" width="10.25" style="20" bestFit="1" customWidth="1"/>
    <col min="2" max="2" width="9.625" style="20" customWidth="1"/>
    <col min="3" max="3" width="4.875" style="20" customWidth="1"/>
    <col min="4" max="6" width="4.75" style="20" customWidth="1"/>
    <col min="7" max="10" width="6.625" style="20" customWidth="1"/>
    <col min="11" max="11" width="7.375" style="20" customWidth="1"/>
    <col min="12" max="12" width="6.625" style="20" customWidth="1"/>
    <col min="13" max="15" width="7.375" style="20" customWidth="1"/>
    <col min="16" max="16" width="9" style="20"/>
    <col min="17" max="17" width="7.75" style="20" customWidth="1"/>
    <col min="18" max="18" width="9" style="20"/>
    <col min="19" max="19" width="1.125" style="20" customWidth="1"/>
    <col min="20" max="20" width="10.625" style="20" customWidth="1"/>
    <col min="21" max="21" width="15.375" style="20" customWidth="1"/>
    <col min="22" max="16384" width="9" style="20"/>
  </cols>
  <sheetData>
    <row r="1" spans="1:22" x14ac:dyDescent="0.15">
      <c r="B1" s="20" t="s">
        <v>55</v>
      </c>
    </row>
    <row r="2" spans="1:22" ht="14.1" customHeight="1" x14ac:dyDescent="0.15">
      <c r="A2" s="38" t="s">
        <v>56</v>
      </c>
      <c r="B2" s="39" t="s">
        <v>11</v>
      </c>
      <c r="C2" s="91">
        <v>3</v>
      </c>
      <c r="D2" s="40" t="s">
        <v>12</v>
      </c>
      <c r="E2" s="91">
        <v>4</v>
      </c>
      <c r="F2" s="40" t="s">
        <v>57</v>
      </c>
      <c r="G2" s="41"/>
    </row>
    <row r="3" spans="1:22" ht="14.1" customHeight="1" x14ac:dyDescent="0.15">
      <c r="A3" s="38" t="s">
        <v>58</v>
      </c>
      <c r="B3" s="114">
        <v>1111122222</v>
      </c>
      <c r="C3" s="115"/>
      <c r="D3" s="115"/>
      <c r="E3" s="115"/>
      <c r="F3" s="115"/>
      <c r="G3" s="116"/>
    </row>
    <row r="4" spans="1:22" ht="14.1" customHeight="1" x14ac:dyDescent="0.15">
      <c r="A4" s="38" t="s">
        <v>59</v>
      </c>
      <c r="B4" s="114" t="s">
        <v>80</v>
      </c>
      <c r="C4" s="115"/>
      <c r="D4" s="115"/>
      <c r="E4" s="115"/>
      <c r="F4" s="115"/>
      <c r="G4" s="116"/>
    </row>
    <row r="6" spans="1:22" ht="24" customHeight="1" x14ac:dyDescent="0.15">
      <c r="A6" s="117" t="s">
        <v>60</v>
      </c>
      <c r="B6" s="118" t="s">
        <v>61</v>
      </c>
      <c r="C6" s="119" t="s">
        <v>62</v>
      </c>
      <c r="D6" s="117" t="s">
        <v>63</v>
      </c>
      <c r="E6" s="117"/>
      <c r="F6" s="117"/>
      <c r="G6" s="117" t="s">
        <v>64</v>
      </c>
      <c r="H6" s="117"/>
      <c r="I6" s="117"/>
      <c r="J6" s="117" t="s">
        <v>45</v>
      </c>
      <c r="K6" s="117"/>
      <c r="L6" s="117"/>
      <c r="M6" s="117" t="s">
        <v>65</v>
      </c>
      <c r="N6" s="117"/>
      <c r="O6" s="117"/>
      <c r="P6" s="127" t="s">
        <v>66</v>
      </c>
      <c r="Q6" s="127" t="s">
        <v>67</v>
      </c>
      <c r="R6" s="128" t="s">
        <v>68</v>
      </c>
      <c r="S6" s="42"/>
    </row>
    <row r="7" spans="1:22" ht="26.25" customHeight="1" x14ac:dyDescent="0.15">
      <c r="A7" s="118"/>
      <c r="B7" s="118"/>
      <c r="C7" s="120"/>
      <c r="D7" s="8" t="s">
        <v>69</v>
      </c>
      <c r="E7" s="8" t="s">
        <v>70</v>
      </c>
      <c r="F7" s="8" t="s">
        <v>71</v>
      </c>
      <c r="G7" s="8" t="s">
        <v>69</v>
      </c>
      <c r="H7" s="8" t="s">
        <v>70</v>
      </c>
      <c r="I7" s="8" t="s">
        <v>71</v>
      </c>
      <c r="J7" s="8" t="s">
        <v>72</v>
      </c>
      <c r="K7" s="1" t="s">
        <v>0</v>
      </c>
      <c r="L7" s="8" t="s">
        <v>73</v>
      </c>
      <c r="M7" s="8" t="s">
        <v>72</v>
      </c>
      <c r="N7" s="1" t="s">
        <v>0</v>
      </c>
      <c r="O7" s="8" t="s">
        <v>73</v>
      </c>
      <c r="P7" s="127"/>
      <c r="Q7" s="117"/>
      <c r="R7" s="118"/>
      <c r="S7" s="43"/>
    </row>
    <row r="8" spans="1:22" ht="17.100000000000001" customHeight="1" x14ac:dyDescent="0.15">
      <c r="A8" s="92">
        <v>1220800000</v>
      </c>
      <c r="B8" s="93" t="s">
        <v>27</v>
      </c>
      <c r="C8" s="93">
        <v>1</v>
      </c>
      <c r="D8" s="47">
        <v>6</v>
      </c>
      <c r="E8" s="47">
        <v>2</v>
      </c>
      <c r="F8" s="47">
        <v>6</v>
      </c>
      <c r="G8" s="46">
        <f>D8*$V$15</f>
        <v>2520</v>
      </c>
      <c r="H8" s="46">
        <f>E8*$V$16</f>
        <v>800</v>
      </c>
      <c r="I8" s="46">
        <f>F8*$V$17</f>
        <v>3240</v>
      </c>
      <c r="J8" s="47">
        <v>6</v>
      </c>
      <c r="K8" s="47">
        <v>0</v>
      </c>
      <c r="L8" s="47">
        <v>6</v>
      </c>
      <c r="M8" s="46">
        <f>IF(C8=1,J8*$V$11,J8*$V$14)</f>
        <v>15060</v>
      </c>
      <c r="N8" s="46">
        <f>IF(C8=1,K8*$V$10,K8*$V$13)</f>
        <v>0</v>
      </c>
      <c r="O8" s="46">
        <f>IF(C8=1,L8*$V$9,L8*$V$12)</f>
        <v>30120</v>
      </c>
      <c r="P8" s="46">
        <f>SUM(G8:I8,M8:O8)</f>
        <v>51740</v>
      </c>
      <c r="Q8" s="47">
        <v>4600</v>
      </c>
      <c r="R8" s="46">
        <f>P8-Q8</f>
        <v>47140</v>
      </c>
      <c r="S8" s="48"/>
      <c r="T8" s="18" t="s">
        <v>29</v>
      </c>
      <c r="U8" s="18" t="s">
        <v>30</v>
      </c>
      <c r="V8" s="19" t="s">
        <v>31</v>
      </c>
    </row>
    <row r="9" spans="1:22" ht="17.100000000000001" customHeight="1" x14ac:dyDescent="0.15">
      <c r="A9" s="92">
        <v>1220811111</v>
      </c>
      <c r="B9" s="93" t="s">
        <v>74</v>
      </c>
      <c r="C9" s="93">
        <v>2</v>
      </c>
      <c r="D9" s="47">
        <v>2</v>
      </c>
      <c r="E9" s="47">
        <v>4</v>
      </c>
      <c r="F9" s="47">
        <v>6</v>
      </c>
      <c r="G9" s="46">
        <f>D9*$V$15</f>
        <v>840</v>
      </c>
      <c r="H9" s="46">
        <f>E9*$V$16</f>
        <v>1600</v>
      </c>
      <c r="I9" s="46">
        <f>F9*$V$17</f>
        <v>3240</v>
      </c>
      <c r="J9" s="47">
        <v>2</v>
      </c>
      <c r="K9" s="47">
        <v>0</v>
      </c>
      <c r="L9" s="47">
        <v>2</v>
      </c>
      <c r="M9" s="46">
        <f>IF(C9=1,J9*$V$11,J9*$V$14)</f>
        <v>10040</v>
      </c>
      <c r="N9" s="46">
        <f>IF(C9=1,K9*$V$10,K9*$V$13)</f>
        <v>0</v>
      </c>
      <c r="O9" s="46">
        <f>IF(C9=1,L9*$V$9,L9*$V$12)</f>
        <v>20080</v>
      </c>
      <c r="P9" s="46">
        <f>SUM(G9:I9,M9:O9)</f>
        <v>35800</v>
      </c>
      <c r="Q9" s="47">
        <v>0</v>
      </c>
      <c r="R9" s="46">
        <f>P9-Q9</f>
        <v>35800</v>
      </c>
      <c r="S9" s="48"/>
      <c r="T9" s="121" t="s">
        <v>32</v>
      </c>
      <c r="U9" s="18" t="s">
        <v>26</v>
      </c>
      <c r="V9" s="49">
        <v>5020</v>
      </c>
    </row>
    <row r="10" spans="1:22" ht="17.100000000000001" customHeight="1" x14ac:dyDescent="0.15">
      <c r="A10" s="92">
        <v>1220822222</v>
      </c>
      <c r="B10" s="93" t="s">
        <v>50</v>
      </c>
      <c r="C10" s="93">
        <v>1</v>
      </c>
      <c r="D10" s="47">
        <v>4</v>
      </c>
      <c r="E10" s="47">
        <v>1</v>
      </c>
      <c r="F10" s="47">
        <v>4</v>
      </c>
      <c r="G10" s="46">
        <f t="shared" ref="G10:G47" si="0">D10*$V$15</f>
        <v>1680</v>
      </c>
      <c r="H10" s="46">
        <f t="shared" ref="H10:H47" si="1">E10*$V$16</f>
        <v>400</v>
      </c>
      <c r="I10" s="46">
        <f t="shared" ref="I10:I47" si="2">F10*$V$17</f>
        <v>2160</v>
      </c>
      <c r="J10" s="47">
        <v>4</v>
      </c>
      <c r="K10" s="47">
        <v>1</v>
      </c>
      <c r="L10" s="47">
        <v>4</v>
      </c>
      <c r="M10" s="46">
        <f t="shared" ref="M10:M47" si="3">IF(C10=1,J10*$V$11,J10*$V$14)</f>
        <v>10040</v>
      </c>
      <c r="N10" s="46">
        <f t="shared" ref="N10:N47" si="4">IF(C10=1,K10*$V$10,K10*$V$13)</f>
        <v>3765</v>
      </c>
      <c r="O10" s="46">
        <f t="shared" ref="O10:O47" si="5">IF(C10=1,L10*$V$9,L10*$V$12)</f>
        <v>20080</v>
      </c>
      <c r="P10" s="46">
        <f t="shared" ref="P10:P47" si="6">SUM(G10:I10,M10:O10)</f>
        <v>38125</v>
      </c>
      <c r="Q10" s="47">
        <v>3812</v>
      </c>
      <c r="R10" s="46">
        <f t="shared" ref="R10:R47" si="7">P10-Q10</f>
        <v>34313</v>
      </c>
      <c r="S10" s="48"/>
      <c r="T10" s="122"/>
      <c r="U10" s="18" t="s">
        <v>75</v>
      </c>
      <c r="V10" s="49">
        <v>3765</v>
      </c>
    </row>
    <row r="11" spans="1:22" ht="17.100000000000001" customHeight="1" x14ac:dyDescent="0.15">
      <c r="A11" s="44"/>
      <c r="B11" s="45"/>
      <c r="C11" s="45"/>
      <c r="D11" s="46"/>
      <c r="E11" s="46"/>
      <c r="F11" s="46"/>
      <c r="G11" s="46">
        <f t="shared" si="0"/>
        <v>0</v>
      </c>
      <c r="H11" s="46">
        <f t="shared" si="1"/>
        <v>0</v>
      </c>
      <c r="I11" s="46">
        <f t="shared" si="2"/>
        <v>0</v>
      </c>
      <c r="J11" s="46"/>
      <c r="K11" s="46"/>
      <c r="L11" s="46"/>
      <c r="M11" s="46">
        <f t="shared" si="3"/>
        <v>0</v>
      </c>
      <c r="N11" s="46">
        <f t="shared" si="4"/>
        <v>0</v>
      </c>
      <c r="O11" s="46">
        <f t="shared" si="5"/>
        <v>0</v>
      </c>
      <c r="P11" s="46">
        <f t="shared" si="6"/>
        <v>0</v>
      </c>
      <c r="Q11" s="46"/>
      <c r="R11" s="46">
        <f t="shared" si="7"/>
        <v>0</v>
      </c>
      <c r="S11" s="48"/>
      <c r="T11" s="123"/>
      <c r="U11" s="18" t="s">
        <v>25</v>
      </c>
      <c r="V11" s="49">
        <v>2510</v>
      </c>
    </row>
    <row r="12" spans="1:22" ht="17.100000000000001" customHeight="1" x14ac:dyDescent="0.15">
      <c r="A12" s="44"/>
      <c r="B12" s="45"/>
      <c r="C12" s="45"/>
      <c r="D12" s="46"/>
      <c r="E12" s="46"/>
      <c r="F12" s="46"/>
      <c r="G12" s="46">
        <f t="shared" si="0"/>
        <v>0</v>
      </c>
      <c r="H12" s="46">
        <f t="shared" si="1"/>
        <v>0</v>
      </c>
      <c r="I12" s="46">
        <f t="shared" si="2"/>
        <v>0</v>
      </c>
      <c r="J12" s="46"/>
      <c r="K12" s="46"/>
      <c r="L12" s="46"/>
      <c r="M12" s="46">
        <f t="shared" si="3"/>
        <v>0</v>
      </c>
      <c r="N12" s="46">
        <f t="shared" si="4"/>
        <v>0</v>
      </c>
      <c r="O12" s="46">
        <f t="shared" si="5"/>
        <v>0</v>
      </c>
      <c r="P12" s="46">
        <f t="shared" si="6"/>
        <v>0</v>
      </c>
      <c r="Q12" s="46"/>
      <c r="R12" s="46">
        <f t="shared" si="7"/>
        <v>0</v>
      </c>
      <c r="S12" s="48"/>
      <c r="T12" s="121" t="s">
        <v>33</v>
      </c>
      <c r="U12" s="18" t="s">
        <v>26</v>
      </c>
      <c r="V12" s="49">
        <v>10040</v>
      </c>
    </row>
    <row r="13" spans="1:22" ht="17.100000000000001" customHeight="1" x14ac:dyDescent="0.15">
      <c r="A13" s="44"/>
      <c r="B13" s="45"/>
      <c r="C13" s="45"/>
      <c r="D13" s="46"/>
      <c r="E13" s="46"/>
      <c r="F13" s="46"/>
      <c r="G13" s="46">
        <f t="shared" si="0"/>
        <v>0</v>
      </c>
      <c r="H13" s="46">
        <f t="shared" si="1"/>
        <v>0</v>
      </c>
      <c r="I13" s="46">
        <f t="shared" si="2"/>
        <v>0</v>
      </c>
      <c r="J13" s="46"/>
      <c r="K13" s="46"/>
      <c r="L13" s="46"/>
      <c r="M13" s="46">
        <f t="shared" si="3"/>
        <v>0</v>
      </c>
      <c r="N13" s="46">
        <f t="shared" si="4"/>
        <v>0</v>
      </c>
      <c r="O13" s="46">
        <f t="shared" si="5"/>
        <v>0</v>
      </c>
      <c r="P13" s="46">
        <f t="shared" si="6"/>
        <v>0</v>
      </c>
      <c r="Q13" s="46"/>
      <c r="R13" s="46">
        <f t="shared" si="7"/>
        <v>0</v>
      </c>
      <c r="S13" s="48"/>
      <c r="T13" s="122"/>
      <c r="U13" s="18" t="s">
        <v>75</v>
      </c>
      <c r="V13" s="49">
        <v>7530</v>
      </c>
    </row>
    <row r="14" spans="1:22" ht="17.100000000000001" customHeight="1" x14ac:dyDescent="0.15">
      <c r="A14" s="44"/>
      <c r="B14" s="45"/>
      <c r="C14" s="45"/>
      <c r="D14" s="46"/>
      <c r="E14" s="46"/>
      <c r="F14" s="46"/>
      <c r="G14" s="46">
        <f t="shared" si="0"/>
        <v>0</v>
      </c>
      <c r="H14" s="46">
        <f t="shared" si="1"/>
        <v>0</v>
      </c>
      <c r="I14" s="46">
        <f t="shared" si="2"/>
        <v>0</v>
      </c>
      <c r="J14" s="46"/>
      <c r="K14" s="46"/>
      <c r="L14" s="46"/>
      <c r="M14" s="46">
        <f t="shared" si="3"/>
        <v>0</v>
      </c>
      <c r="N14" s="46">
        <f t="shared" si="4"/>
        <v>0</v>
      </c>
      <c r="O14" s="46">
        <f t="shared" si="5"/>
        <v>0</v>
      </c>
      <c r="P14" s="46">
        <f t="shared" si="6"/>
        <v>0</v>
      </c>
      <c r="Q14" s="46"/>
      <c r="R14" s="46">
        <f t="shared" si="7"/>
        <v>0</v>
      </c>
      <c r="T14" s="123"/>
      <c r="U14" s="18" t="s">
        <v>25</v>
      </c>
      <c r="V14" s="49">
        <v>5020</v>
      </c>
    </row>
    <row r="15" spans="1:22" ht="17.100000000000001" customHeight="1" x14ac:dyDescent="0.15">
      <c r="A15" s="44"/>
      <c r="B15" s="45"/>
      <c r="C15" s="45"/>
      <c r="D15" s="46"/>
      <c r="E15" s="46"/>
      <c r="F15" s="46"/>
      <c r="G15" s="46">
        <f t="shared" si="0"/>
        <v>0</v>
      </c>
      <c r="H15" s="46">
        <f t="shared" si="1"/>
        <v>0</v>
      </c>
      <c r="I15" s="46">
        <f t="shared" si="2"/>
        <v>0</v>
      </c>
      <c r="J15" s="46"/>
      <c r="K15" s="46"/>
      <c r="L15" s="46"/>
      <c r="M15" s="46">
        <f t="shared" si="3"/>
        <v>0</v>
      </c>
      <c r="N15" s="46">
        <f t="shared" si="4"/>
        <v>0</v>
      </c>
      <c r="O15" s="46">
        <f t="shared" si="5"/>
        <v>0</v>
      </c>
      <c r="P15" s="46">
        <f t="shared" si="6"/>
        <v>0</v>
      </c>
      <c r="Q15" s="46"/>
      <c r="R15" s="46">
        <f t="shared" si="7"/>
        <v>0</v>
      </c>
      <c r="T15" s="18" t="s">
        <v>34</v>
      </c>
      <c r="U15" s="18"/>
      <c r="V15" s="49">
        <v>420</v>
      </c>
    </row>
    <row r="16" spans="1:22" ht="17.100000000000001" customHeight="1" x14ac:dyDescent="0.15">
      <c r="A16" s="44"/>
      <c r="B16" s="45"/>
      <c r="C16" s="45"/>
      <c r="D16" s="46"/>
      <c r="E16" s="46"/>
      <c r="F16" s="46"/>
      <c r="G16" s="46">
        <f t="shared" si="0"/>
        <v>0</v>
      </c>
      <c r="H16" s="46">
        <f t="shared" si="1"/>
        <v>0</v>
      </c>
      <c r="I16" s="46">
        <f t="shared" si="2"/>
        <v>0</v>
      </c>
      <c r="J16" s="46"/>
      <c r="K16" s="46"/>
      <c r="L16" s="46"/>
      <c r="M16" s="46">
        <f t="shared" si="3"/>
        <v>0</v>
      </c>
      <c r="N16" s="46">
        <f t="shared" si="4"/>
        <v>0</v>
      </c>
      <c r="O16" s="46">
        <f t="shared" si="5"/>
        <v>0</v>
      </c>
      <c r="P16" s="46">
        <f t="shared" si="6"/>
        <v>0</v>
      </c>
      <c r="Q16" s="46"/>
      <c r="R16" s="46">
        <f t="shared" si="7"/>
        <v>0</v>
      </c>
      <c r="T16" s="18" t="s">
        <v>19</v>
      </c>
      <c r="U16" s="18"/>
      <c r="V16" s="49">
        <v>400</v>
      </c>
    </row>
    <row r="17" spans="1:22" ht="17.100000000000001" customHeight="1" x14ac:dyDescent="0.15">
      <c r="A17" s="44"/>
      <c r="B17" s="45"/>
      <c r="C17" s="45"/>
      <c r="D17" s="46"/>
      <c r="E17" s="46"/>
      <c r="F17" s="46"/>
      <c r="G17" s="46">
        <f t="shared" si="0"/>
        <v>0</v>
      </c>
      <c r="H17" s="46">
        <f t="shared" si="1"/>
        <v>0</v>
      </c>
      <c r="I17" s="46">
        <f t="shared" si="2"/>
        <v>0</v>
      </c>
      <c r="J17" s="46"/>
      <c r="K17" s="46"/>
      <c r="L17" s="46"/>
      <c r="M17" s="46">
        <f t="shared" si="3"/>
        <v>0</v>
      </c>
      <c r="N17" s="46">
        <f t="shared" si="4"/>
        <v>0</v>
      </c>
      <c r="O17" s="46">
        <f t="shared" si="5"/>
        <v>0</v>
      </c>
      <c r="P17" s="46">
        <f t="shared" si="6"/>
        <v>0</v>
      </c>
      <c r="Q17" s="46"/>
      <c r="R17" s="46">
        <f t="shared" si="7"/>
        <v>0</v>
      </c>
      <c r="T17" s="18" t="s">
        <v>20</v>
      </c>
      <c r="U17" s="18" t="s">
        <v>35</v>
      </c>
      <c r="V17" s="49">
        <v>540</v>
      </c>
    </row>
    <row r="18" spans="1:22" ht="17.100000000000001" customHeight="1" x14ac:dyDescent="0.15">
      <c r="A18" s="44"/>
      <c r="B18" s="45"/>
      <c r="C18" s="45"/>
      <c r="D18" s="46"/>
      <c r="E18" s="46"/>
      <c r="F18" s="46"/>
      <c r="G18" s="46">
        <f t="shared" si="0"/>
        <v>0</v>
      </c>
      <c r="H18" s="46">
        <f t="shared" si="1"/>
        <v>0</v>
      </c>
      <c r="I18" s="46">
        <f t="shared" si="2"/>
        <v>0</v>
      </c>
      <c r="J18" s="46"/>
      <c r="K18" s="46"/>
      <c r="L18" s="46"/>
      <c r="M18" s="46">
        <f t="shared" si="3"/>
        <v>0</v>
      </c>
      <c r="N18" s="46">
        <f t="shared" si="4"/>
        <v>0</v>
      </c>
      <c r="O18" s="46">
        <f t="shared" si="5"/>
        <v>0</v>
      </c>
      <c r="P18" s="46">
        <f t="shared" si="6"/>
        <v>0</v>
      </c>
      <c r="Q18" s="46"/>
      <c r="R18" s="46">
        <f t="shared" si="7"/>
        <v>0</v>
      </c>
      <c r="T18" s="20" t="s">
        <v>36</v>
      </c>
    </row>
    <row r="19" spans="1:22" ht="17.100000000000001" customHeight="1" x14ac:dyDescent="0.15">
      <c r="A19" s="44"/>
      <c r="B19" s="45"/>
      <c r="C19" s="45"/>
      <c r="D19" s="46"/>
      <c r="E19" s="46"/>
      <c r="F19" s="46"/>
      <c r="G19" s="46">
        <f t="shared" si="0"/>
        <v>0</v>
      </c>
      <c r="H19" s="46">
        <f t="shared" si="1"/>
        <v>0</v>
      </c>
      <c r="I19" s="46">
        <f t="shared" si="2"/>
        <v>0</v>
      </c>
      <c r="J19" s="46"/>
      <c r="K19" s="46"/>
      <c r="L19" s="46"/>
      <c r="M19" s="46">
        <f t="shared" si="3"/>
        <v>0</v>
      </c>
      <c r="N19" s="46">
        <f t="shared" si="4"/>
        <v>0</v>
      </c>
      <c r="O19" s="46">
        <f t="shared" si="5"/>
        <v>0</v>
      </c>
      <c r="P19" s="46">
        <f t="shared" si="6"/>
        <v>0</v>
      </c>
      <c r="Q19" s="46"/>
      <c r="R19" s="46">
        <f t="shared" si="7"/>
        <v>0</v>
      </c>
      <c r="T19" s="20" t="s">
        <v>37</v>
      </c>
    </row>
    <row r="20" spans="1:22" ht="17.100000000000001" customHeight="1" x14ac:dyDescent="0.15">
      <c r="A20" s="44"/>
      <c r="B20" s="45"/>
      <c r="C20" s="45"/>
      <c r="D20" s="46"/>
      <c r="E20" s="46"/>
      <c r="F20" s="46"/>
      <c r="G20" s="46">
        <f t="shared" si="0"/>
        <v>0</v>
      </c>
      <c r="H20" s="46">
        <f t="shared" si="1"/>
        <v>0</v>
      </c>
      <c r="I20" s="46">
        <f t="shared" si="2"/>
        <v>0</v>
      </c>
      <c r="J20" s="46"/>
      <c r="K20" s="46"/>
      <c r="L20" s="46"/>
      <c r="M20" s="46">
        <f t="shared" si="3"/>
        <v>0</v>
      </c>
      <c r="N20" s="46">
        <f t="shared" si="4"/>
        <v>0</v>
      </c>
      <c r="O20" s="46">
        <f t="shared" si="5"/>
        <v>0</v>
      </c>
      <c r="P20" s="46">
        <f t="shared" si="6"/>
        <v>0</v>
      </c>
      <c r="Q20" s="46"/>
      <c r="R20" s="46">
        <f t="shared" si="7"/>
        <v>0</v>
      </c>
      <c r="T20" s="20" t="s">
        <v>76</v>
      </c>
    </row>
    <row r="21" spans="1:22" ht="17.100000000000001" customHeight="1" x14ac:dyDescent="0.15">
      <c r="A21" s="44"/>
      <c r="B21" s="45"/>
      <c r="C21" s="45"/>
      <c r="D21" s="46"/>
      <c r="E21" s="46"/>
      <c r="F21" s="46"/>
      <c r="G21" s="46">
        <f t="shared" si="0"/>
        <v>0</v>
      </c>
      <c r="H21" s="46">
        <f t="shared" si="1"/>
        <v>0</v>
      </c>
      <c r="I21" s="46">
        <f t="shared" si="2"/>
        <v>0</v>
      </c>
      <c r="J21" s="46"/>
      <c r="K21" s="46"/>
      <c r="L21" s="46"/>
      <c r="M21" s="46">
        <f t="shared" si="3"/>
        <v>0</v>
      </c>
      <c r="N21" s="46">
        <f t="shared" si="4"/>
        <v>0</v>
      </c>
      <c r="O21" s="46">
        <f t="shared" si="5"/>
        <v>0</v>
      </c>
      <c r="P21" s="46">
        <f t="shared" si="6"/>
        <v>0</v>
      </c>
      <c r="Q21" s="46"/>
      <c r="R21" s="46">
        <f t="shared" si="7"/>
        <v>0</v>
      </c>
    </row>
    <row r="22" spans="1:22" ht="17.100000000000001" customHeight="1" x14ac:dyDescent="0.15">
      <c r="A22" s="44"/>
      <c r="B22" s="45"/>
      <c r="C22" s="45"/>
      <c r="D22" s="46"/>
      <c r="E22" s="46"/>
      <c r="F22" s="46"/>
      <c r="G22" s="46">
        <f t="shared" si="0"/>
        <v>0</v>
      </c>
      <c r="H22" s="46">
        <f t="shared" si="1"/>
        <v>0</v>
      </c>
      <c r="I22" s="46">
        <f t="shared" si="2"/>
        <v>0</v>
      </c>
      <c r="J22" s="46"/>
      <c r="K22" s="46"/>
      <c r="L22" s="46"/>
      <c r="M22" s="46">
        <f t="shared" si="3"/>
        <v>0</v>
      </c>
      <c r="N22" s="46">
        <f t="shared" si="4"/>
        <v>0</v>
      </c>
      <c r="O22" s="46">
        <f t="shared" si="5"/>
        <v>0</v>
      </c>
      <c r="P22" s="46">
        <f t="shared" si="6"/>
        <v>0</v>
      </c>
      <c r="Q22" s="46"/>
      <c r="R22" s="46">
        <f t="shared" si="7"/>
        <v>0</v>
      </c>
    </row>
    <row r="23" spans="1:22" ht="17.100000000000001" customHeight="1" x14ac:dyDescent="0.15">
      <c r="A23" s="44"/>
      <c r="B23" s="45"/>
      <c r="C23" s="45"/>
      <c r="D23" s="46"/>
      <c r="E23" s="46"/>
      <c r="F23" s="46"/>
      <c r="G23" s="46">
        <f t="shared" si="0"/>
        <v>0</v>
      </c>
      <c r="H23" s="46">
        <f t="shared" si="1"/>
        <v>0</v>
      </c>
      <c r="I23" s="46">
        <f t="shared" si="2"/>
        <v>0</v>
      </c>
      <c r="J23" s="46"/>
      <c r="K23" s="46"/>
      <c r="L23" s="46"/>
      <c r="M23" s="46">
        <f t="shared" si="3"/>
        <v>0</v>
      </c>
      <c r="N23" s="46">
        <f t="shared" si="4"/>
        <v>0</v>
      </c>
      <c r="O23" s="46">
        <f t="shared" si="5"/>
        <v>0</v>
      </c>
      <c r="P23" s="46">
        <f t="shared" si="6"/>
        <v>0</v>
      </c>
      <c r="Q23" s="46"/>
      <c r="R23" s="46">
        <f t="shared" si="7"/>
        <v>0</v>
      </c>
    </row>
    <row r="24" spans="1:22" ht="17.100000000000001" customHeight="1" x14ac:dyDescent="0.15">
      <c r="A24" s="44"/>
      <c r="B24" s="45"/>
      <c r="C24" s="45"/>
      <c r="D24" s="46"/>
      <c r="E24" s="46"/>
      <c r="F24" s="46"/>
      <c r="G24" s="46">
        <f t="shared" si="0"/>
        <v>0</v>
      </c>
      <c r="H24" s="46">
        <f t="shared" si="1"/>
        <v>0</v>
      </c>
      <c r="I24" s="46">
        <f t="shared" si="2"/>
        <v>0</v>
      </c>
      <c r="J24" s="46"/>
      <c r="K24" s="46"/>
      <c r="L24" s="46"/>
      <c r="M24" s="46">
        <f t="shared" si="3"/>
        <v>0</v>
      </c>
      <c r="N24" s="46">
        <f t="shared" si="4"/>
        <v>0</v>
      </c>
      <c r="O24" s="46">
        <f t="shared" si="5"/>
        <v>0</v>
      </c>
      <c r="P24" s="46">
        <f t="shared" si="6"/>
        <v>0</v>
      </c>
      <c r="Q24" s="46"/>
      <c r="R24" s="46">
        <f t="shared" si="7"/>
        <v>0</v>
      </c>
    </row>
    <row r="25" spans="1:22" ht="17.100000000000001" customHeight="1" x14ac:dyDescent="0.15">
      <c r="A25" s="44"/>
      <c r="B25" s="45"/>
      <c r="C25" s="45"/>
      <c r="D25" s="46"/>
      <c r="E25" s="46"/>
      <c r="F25" s="46"/>
      <c r="G25" s="46">
        <f t="shared" si="0"/>
        <v>0</v>
      </c>
      <c r="H25" s="46">
        <f t="shared" si="1"/>
        <v>0</v>
      </c>
      <c r="I25" s="46">
        <f t="shared" si="2"/>
        <v>0</v>
      </c>
      <c r="J25" s="46"/>
      <c r="K25" s="46"/>
      <c r="L25" s="46"/>
      <c r="M25" s="46">
        <f t="shared" si="3"/>
        <v>0</v>
      </c>
      <c r="N25" s="46">
        <f t="shared" si="4"/>
        <v>0</v>
      </c>
      <c r="O25" s="46">
        <f t="shared" si="5"/>
        <v>0</v>
      </c>
      <c r="P25" s="46">
        <f t="shared" si="6"/>
        <v>0</v>
      </c>
      <c r="Q25" s="46"/>
      <c r="R25" s="46">
        <f t="shared" si="7"/>
        <v>0</v>
      </c>
    </row>
    <row r="26" spans="1:22" ht="17.100000000000001" customHeight="1" x14ac:dyDescent="0.15">
      <c r="A26" s="44"/>
      <c r="B26" s="45"/>
      <c r="C26" s="45"/>
      <c r="D26" s="46"/>
      <c r="E26" s="46"/>
      <c r="F26" s="46"/>
      <c r="G26" s="46">
        <f t="shared" si="0"/>
        <v>0</v>
      </c>
      <c r="H26" s="46">
        <f t="shared" si="1"/>
        <v>0</v>
      </c>
      <c r="I26" s="46">
        <f t="shared" si="2"/>
        <v>0</v>
      </c>
      <c r="J26" s="46"/>
      <c r="K26" s="46"/>
      <c r="L26" s="46"/>
      <c r="M26" s="46">
        <f t="shared" si="3"/>
        <v>0</v>
      </c>
      <c r="N26" s="46">
        <f t="shared" si="4"/>
        <v>0</v>
      </c>
      <c r="O26" s="46">
        <f t="shared" si="5"/>
        <v>0</v>
      </c>
      <c r="P26" s="46">
        <f t="shared" si="6"/>
        <v>0</v>
      </c>
      <c r="Q26" s="46"/>
      <c r="R26" s="46">
        <f t="shared" si="7"/>
        <v>0</v>
      </c>
    </row>
    <row r="27" spans="1:22" ht="17.100000000000001" customHeight="1" x14ac:dyDescent="0.15">
      <c r="A27" s="44"/>
      <c r="B27" s="45"/>
      <c r="C27" s="45"/>
      <c r="D27" s="46"/>
      <c r="E27" s="46"/>
      <c r="F27" s="46"/>
      <c r="G27" s="46">
        <f t="shared" si="0"/>
        <v>0</v>
      </c>
      <c r="H27" s="46">
        <f t="shared" si="1"/>
        <v>0</v>
      </c>
      <c r="I27" s="46">
        <f t="shared" si="2"/>
        <v>0</v>
      </c>
      <c r="J27" s="46"/>
      <c r="K27" s="46"/>
      <c r="L27" s="46"/>
      <c r="M27" s="46">
        <f t="shared" si="3"/>
        <v>0</v>
      </c>
      <c r="N27" s="46">
        <f t="shared" si="4"/>
        <v>0</v>
      </c>
      <c r="O27" s="46">
        <f t="shared" si="5"/>
        <v>0</v>
      </c>
      <c r="P27" s="46">
        <f t="shared" si="6"/>
        <v>0</v>
      </c>
      <c r="Q27" s="46"/>
      <c r="R27" s="46">
        <f t="shared" si="7"/>
        <v>0</v>
      </c>
    </row>
    <row r="28" spans="1:22" ht="17.100000000000001" customHeight="1" x14ac:dyDescent="0.15">
      <c r="A28" s="44"/>
      <c r="B28" s="45"/>
      <c r="C28" s="45"/>
      <c r="D28" s="46"/>
      <c r="E28" s="46"/>
      <c r="F28" s="46"/>
      <c r="G28" s="46">
        <f t="shared" si="0"/>
        <v>0</v>
      </c>
      <c r="H28" s="46">
        <f t="shared" si="1"/>
        <v>0</v>
      </c>
      <c r="I28" s="46">
        <f t="shared" si="2"/>
        <v>0</v>
      </c>
      <c r="J28" s="46"/>
      <c r="K28" s="46"/>
      <c r="L28" s="46"/>
      <c r="M28" s="46">
        <f t="shared" si="3"/>
        <v>0</v>
      </c>
      <c r="N28" s="46">
        <f t="shared" si="4"/>
        <v>0</v>
      </c>
      <c r="O28" s="46">
        <f t="shared" si="5"/>
        <v>0</v>
      </c>
      <c r="P28" s="46">
        <f t="shared" si="6"/>
        <v>0</v>
      </c>
      <c r="Q28" s="46"/>
      <c r="R28" s="46">
        <f t="shared" si="7"/>
        <v>0</v>
      </c>
    </row>
    <row r="29" spans="1:22" ht="17.100000000000001" customHeight="1" x14ac:dyDescent="0.15">
      <c r="A29" s="44"/>
      <c r="B29" s="45"/>
      <c r="C29" s="45"/>
      <c r="D29" s="46"/>
      <c r="E29" s="46"/>
      <c r="F29" s="46"/>
      <c r="G29" s="46">
        <f t="shared" si="0"/>
        <v>0</v>
      </c>
      <c r="H29" s="46">
        <f t="shared" si="1"/>
        <v>0</v>
      </c>
      <c r="I29" s="46">
        <f t="shared" si="2"/>
        <v>0</v>
      </c>
      <c r="J29" s="46"/>
      <c r="K29" s="46"/>
      <c r="L29" s="46"/>
      <c r="M29" s="46">
        <f t="shared" si="3"/>
        <v>0</v>
      </c>
      <c r="N29" s="46">
        <f t="shared" si="4"/>
        <v>0</v>
      </c>
      <c r="O29" s="46">
        <f t="shared" si="5"/>
        <v>0</v>
      </c>
      <c r="P29" s="46">
        <f t="shared" si="6"/>
        <v>0</v>
      </c>
      <c r="Q29" s="46"/>
      <c r="R29" s="46">
        <f t="shared" si="7"/>
        <v>0</v>
      </c>
    </row>
    <row r="30" spans="1:22" ht="17.100000000000001" customHeight="1" x14ac:dyDescent="0.15">
      <c r="A30" s="44"/>
      <c r="B30" s="45"/>
      <c r="C30" s="45"/>
      <c r="D30" s="46"/>
      <c r="E30" s="46"/>
      <c r="F30" s="46"/>
      <c r="G30" s="46">
        <f t="shared" si="0"/>
        <v>0</v>
      </c>
      <c r="H30" s="46">
        <f t="shared" si="1"/>
        <v>0</v>
      </c>
      <c r="I30" s="46">
        <f t="shared" si="2"/>
        <v>0</v>
      </c>
      <c r="J30" s="46"/>
      <c r="K30" s="46"/>
      <c r="L30" s="46"/>
      <c r="M30" s="46">
        <f t="shared" si="3"/>
        <v>0</v>
      </c>
      <c r="N30" s="46">
        <f t="shared" si="4"/>
        <v>0</v>
      </c>
      <c r="O30" s="46">
        <f t="shared" si="5"/>
        <v>0</v>
      </c>
      <c r="P30" s="46">
        <f t="shared" si="6"/>
        <v>0</v>
      </c>
      <c r="Q30" s="46"/>
      <c r="R30" s="46">
        <f t="shared" si="7"/>
        <v>0</v>
      </c>
    </row>
    <row r="31" spans="1:22" ht="17.100000000000001" customHeight="1" x14ac:dyDescent="0.15">
      <c r="A31" s="44"/>
      <c r="B31" s="45"/>
      <c r="C31" s="45"/>
      <c r="D31" s="46"/>
      <c r="E31" s="46"/>
      <c r="F31" s="46"/>
      <c r="G31" s="46">
        <f t="shared" si="0"/>
        <v>0</v>
      </c>
      <c r="H31" s="46">
        <f t="shared" si="1"/>
        <v>0</v>
      </c>
      <c r="I31" s="46">
        <f t="shared" si="2"/>
        <v>0</v>
      </c>
      <c r="J31" s="46"/>
      <c r="K31" s="46"/>
      <c r="L31" s="46"/>
      <c r="M31" s="46">
        <f t="shared" si="3"/>
        <v>0</v>
      </c>
      <c r="N31" s="46">
        <f t="shared" si="4"/>
        <v>0</v>
      </c>
      <c r="O31" s="46">
        <f t="shared" si="5"/>
        <v>0</v>
      </c>
      <c r="P31" s="46">
        <f t="shared" si="6"/>
        <v>0</v>
      </c>
      <c r="Q31" s="46"/>
      <c r="R31" s="46">
        <f t="shared" si="7"/>
        <v>0</v>
      </c>
    </row>
    <row r="32" spans="1:22" ht="17.100000000000001" customHeight="1" x14ac:dyDescent="0.15">
      <c r="A32" s="44"/>
      <c r="B32" s="45"/>
      <c r="C32" s="45"/>
      <c r="D32" s="46"/>
      <c r="E32" s="46"/>
      <c r="F32" s="46"/>
      <c r="G32" s="46">
        <f t="shared" si="0"/>
        <v>0</v>
      </c>
      <c r="H32" s="46">
        <f t="shared" si="1"/>
        <v>0</v>
      </c>
      <c r="I32" s="46">
        <f t="shared" si="2"/>
        <v>0</v>
      </c>
      <c r="J32" s="46"/>
      <c r="K32" s="46"/>
      <c r="L32" s="46"/>
      <c r="M32" s="46">
        <f t="shared" si="3"/>
        <v>0</v>
      </c>
      <c r="N32" s="46">
        <f t="shared" si="4"/>
        <v>0</v>
      </c>
      <c r="O32" s="46">
        <f t="shared" si="5"/>
        <v>0</v>
      </c>
      <c r="P32" s="46">
        <f t="shared" si="6"/>
        <v>0</v>
      </c>
      <c r="Q32" s="46"/>
      <c r="R32" s="46">
        <f t="shared" si="7"/>
        <v>0</v>
      </c>
    </row>
    <row r="33" spans="1:18" ht="17.100000000000001" customHeight="1" x14ac:dyDescent="0.15">
      <c r="A33" s="44"/>
      <c r="B33" s="45"/>
      <c r="C33" s="45"/>
      <c r="D33" s="46"/>
      <c r="E33" s="46"/>
      <c r="F33" s="46"/>
      <c r="G33" s="46">
        <f t="shared" si="0"/>
        <v>0</v>
      </c>
      <c r="H33" s="46">
        <f t="shared" si="1"/>
        <v>0</v>
      </c>
      <c r="I33" s="46">
        <f t="shared" si="2"/>
        <v>0</v>
      </c>
      <c r="J33" s="46"/>
      <c r="K33" s="46"/>
      <c r="L33" s="46"/>
      <c r="M33" s="46">
        <f t="shared" si="3"/>
        <v>0</v>
      </c>
      <c r="N33" s="46">
        <f t="shared" si="4"/>
        <v>0</v>
      </c>
      <c r="O33" s="46">
        <f t="shared" si="5"/>
        <v>0</v>
      </c>
      <c r="P33" s="46">
        <f t="shared" si="6"/>
        <v>0</v>
      </c>
      <c r="Q33" s="46"/>
      <c r="R33" s="46">
        <f t="shared" si="7"/>
        <v>0</v>
      </c>
    </row>
    <row r="34" spans="1:18" ht="17.100000000000001" customHeight="1" x14ac:dyDescent="0.15">
      <c r="A34" s="44"/>
      <c r="B34" s="45"/>
      <c r="C34" s="45"/>
      <c r="D34" s="46"/>
      <c r="E34" s="46"/>
      <c r="F34" s="46"/>
      <c r="G34" s="46">
        <f t="shared" si="0"/>
        <v>0</v>
      </c>
      <c r="H34" s="46">
        <f t="shared" si="1"/>
        <v>0</v>
      </c>
      <c r="I34" s="46">
        <f t="shared" si="2"/>
        <v>0</v>
      </c>
      <c r="J34" s="46"/>
      <c r="K34" s="46"/>
      <c r="L34" s="46"/>
      <c r="M34" s="46">
        <f t="shared" si="3"/>
        <v>0</v>
      </c>
      <c r="N34" s="46">
        <f t="shared" si="4"/>
        <v>0</v>
      </c>
      <c r="O34" s="46">
        <f t="shared" si="5"/>
        <v>0</v>
      </c>
      <c r="P34" s="46">
        <f t="shared" si="6"/>
        <v>0</v>
      </c>
      <c r="Q34" s="46"/>
      <c r="R34" s="46">
        <f t="shared" si="7"/>
        <v>0</v>
      </c>
    </row>
    <row r="35" spans="1:18" ht="17.100000000000001" customHeight="1" x14ac:dyDescent="0.15">
      <c r="A35" s="44"/>
      <c r="B35" s="45"/>
      <c r="C35" s="45"/>
      <c r="D35" s="46"/>
      <c r="E35" s="46"/>
      <c r="F35" s="46"/>
      <c r="G35" s="46">
        <f t="shared" si="0"/>
        <v>0</v>
      </c>
      <c r="H35" s="46">
        <f t="shared" si="1"/>
        <v>0</v>
      </c>
      <c r="I35" s="46">
        <f t="shared" si="2"/>
        <v>0</v>
      </c>
      <c r="J35" s="46"/>
      <c r="K35" s="46"/>
      <c r="L35" s="46"/>
      <c r="M35" s="46">
        <f t="shared" si="3"/>
        <v>0</v>
      </c>
      <c r="N35" s="46">
        <f t="shared" si="4"/>
        <v>0</v>
      </c>
      <c r="O35" s="46">
        <f t="shared" si="5"/>
        <v>0</v>
      </c>
      <c r="P35" s="46">
        <f t="shared" si="6"/>
        <v>0</v>
      </c>
      <c r="Q35" s="46"/>
      <c r="R35" s="46">
        <f t="shared" si="7"/>
        <v>0</v>
      </c>
    </row>
    <row r="36" spans="1:18" ht="17.100000000000001" customHeight="1" x14ac:dyDescent="0.15">
      <c r="A36" s="44"/>
      <c r="B36" s="45"/>
      <c r="C36" s="45"/>
      <c r="D36" s="46"/>
      <c r="E36" s="46"/>
      <c r="F36" s="46"/>
      <c r="G36" s="46">
        <f t="shared" si="0"/>
        <v>0</v>
      </c>
      <c r="H36" s="46">
        <f t="shared" si="1"/>
        <v>0</v>
      </c>
      <c r="I36" s="46">
        <f t="shared" si="2"/>
        <v>0</v>
      </c>
      <c r="J36" s="46"/>
      <c r="K36" s="46"/>
      <c r="L36" s="46"/>
      <c r="M36" s="46">
        <f t="shared" si="3"/>
        <v>0</v>
      </c>
      <c r="N36" s="46">
        <f t="shared" si="4"/>
        <v>0</v>
      </c>
      <c r="O36" s="46">
        <f t="shared" si="5"/>
        <v>0</v>
      </c>
      <c r="P36" s="46">
        <f t="shared" si="6"/>
        <v>0</v>
      </c>
      <c r="Q36" s="46"/>
      <c r="R36" s="46">
        <f t="shared" si="7"/>
        <v>0</v>
      </c>
    </row>
    <row r="37" spans="1:18" ht="17.100000000000001" customHeight="1" x14ac:dyDescent="0.15">
      <c r="A37" s="44"/>
      <c r="B37" s="45"/>
      <c r="C37" s="45"/>
      <c r="D37" s="46"/>
      <c r="E37" s="46"/>
      <c r="F37" s="46"/>
      <c r="G37" s="46">
        <f t="shared" si="0"/>
        <v>0</v>
      </c>
      <c r="H37" s="46">
        <f t="shared" si="1"/>
        <v>0</v>
      </c>
      <c r="I37" s="46">
        <f t="shared" si="2"/>
        <v>0</v>
      </c>
      <c r="J37" s="46"/>
      <c r="K37" s="46"/>
      <c r="L37" s="46"/>
      <c r="M37" s="46">
        <f t="shared" si="3"/>
        <v>0</v>
      </c>
      <c r="N37" s="46">
        <f t="shared" si="4"/>
        <v>0</v>
      </c>
      <c r="O37" s="46">
        <f t="shared" si="5"/>
        <v>0</v>
      </c>
      <c r="P37" s="46">
        <f t="shared" si="6"/>
        <v>0</v>
      </c>
      <c r="Q37" s="46"/>
      <c r="R37" s="46">
        <f t="shared" si="7"/>
        <v>0</v>
      </c>
    </row>
    <row r="38" spans="1:18" ht="17.100000000000001" customHeight="1" x14ac:dyDescent="0.15">
      <c r="A38" s="44"/>
      <c r="B38" s="45"/>
      <c r="C38" s="45"/>
      <c r="D38" s="46"/>
      <c r="E38" s="46"/>
      <c r="F38" s="46"/>
      <c r="G38" s="46">
        <f t="shared" si="0"/>
        <v>0</v>
      </c>
      <c r="H38" s="46">
        <f t="shared" si="1"/>
        <v>0</v>
      </c>
      <c r="I38" s="46">
        <f t="shared" si="2"/>
        <v>0</v>
      </c>
      <c r="J38" s="46"/>
      <c r="K38" s="46"/>
      <c r="L38" s="46"/>
      <c r="M38" s="46">
        <f t="shared" si="3"/>
        <v>0</v>
      </c>
      <c r="N38" s="46">
        <f t="shared" si="4"/>
        <v>0</v>
      </c>
      <c r="O38" s="46">
        <f t="shared" si="5"/>
        <v>0</v>
      </c>
      <c r="P38" s="46">
        <f t="shared" si="6"/>
        <v>0</v>
      </c>
      <c r="Q38" s="46"/>
      <c r="R38" s="46">
        <f t="shared" si="7"/>
        <v>0</v>
      </c>
    </row>
    <row r="39" spans="1:18" ht="17.100000000000001" customHeight="1" x14ac:dyDescent="0.15">
      <c r="A39" s="44"/>
      <c r="B39" s="45"/>
      <c r="C39" s="45"/>
      <c r="D39" s="46"/>
      <c r="E39" s="46"/>
      <c r="F39" s="46"/>
      <c r="G39" s="46">
        <f t="shared" si="0"/>
        <v>0</v>
      </c>
      <c r="H39" s="46">
        <f t="shared" si="1"/>
        <v>0</v>
      </c>
      <c r="I39" s="46">
        <f t="shared" si="2"/>
        <v>0</v>
      </c>
      <c r="J39" s="46"/>
      <c r="K39" s="46"/>
      <c r="L39" s="46"/>
      <c r="M39" s="46">
        <f t="shared" si="3"/>
        <v>0</v>
      </c>
      <c r="N39" s="46">
        <f t="shared" si="4"/>
        <v>0</v>
      </c>
      <c r="O39" s="46">
        <f t="shared" si="5"/>
        <v>0</v>
      </c>
      <c r="P39" s="46">
        <f t="shared" si="6"/>
        <v>0</v>
      </c>
      <c r="Q39" s="46"/>
      <c r="R39" s="46">
        <f t="shared" si="7"/>
        <v>0</v>
      </c>
    </row>
    <row r="40" spans="1:18" ht="17.100000000000001" customHeight="1" x14ac:dyDescent="0.15">
      <c r="A40" s="44"/>
      <c r="B40" s="45"/>
      <c r="C40" s="45"/>
      <c r="D40" s="46"/>
      <c r="E40" s="46"/>
      <c r="F40" s="46"/>
      <c r="G40" s="46">
        <f t="shared" si="0"/>
        <v>0</v>
      </c>
      <c r="H40" s="46">
        <f t="shared" si="1"/>
        <v>0</v>
      </c>
      <c r="I40" s="46">
        <f t="shared" si="2"/>
        <v>0</v>
      </c>
      <c r="J40" s="46"/>
      <c r="K40" s="46"/>
      <c r="L40" s="46"/>
      <c r="M40" s="46">
        <f t="shared" si="3"/>
        <v>0</v>
      </c>
      <c r="N40" s="46">
        <f t="shared" si="4"/>
        <v>0</v>
      </c>
      <c r="O40" s="46">
        <f t="shared" si="5"/>
        <v>0</v>
      </c>
      <c r="P40" s="46">
        <f t="shared" si="6"/>
        <v>0</v>
      </c>
      <c r="Q40" s="46"/>
      <c r="R40" s="46">
        <f t="shared" si="7"/>
        <v>0</v>
      </c>
    </row>
    <row r="41" spans="1:18" ht="17.100000000000001" customHeight="1" x14ac:dyDescent="0.15">
      <c r="A41" s="44"/>
      <c r="B41" s="45"/>
      <c r="C41" s="45"/>
      <c r="D41" s="46"/>
      <c r="E41" s="46"/>
      <c r="F41" s="46"/>
      <c r="G41" s="46">
        <f t="shared" si="0"/>
        <v>0</v>
      </c>
      <c r="H41" s="46">
        <f t="shared" si="1"/>
        <v>0</v>
      </c>
      <c r="I41" s="46">
        <f t="shared" si="2"/>
        <v>0</v>
      </c>
      <c r="J41" s="46"/>
      <c r="K41" s="46"/>
      <c r="L41" s="46"/>
      <c r="M41" s="46">
        <f t="shared" si="3"/>
        <v>0</v>
      </c>
      <c r="N41" s="46">
        <f t="shared" si="4"/>
        <v>0</v>
      </c>
      <c r="O41" s="46">
        <f t="shared" si="5"/>
        <v>0</v>
      </c>
      <c r="P41" s="46">
        <f t="shared" si="6"/>
        <v>0</v>
      </c>
      <c r="Q41" s="46"/>
      <c r="R41" s="46">
        <f t="shared" si="7"/>
        <v>0</v>
      </c>
    </row>
    <row r="42" spans="1:18" ht="17.100000000000001" customHeight="1" x14ac:dyDescent="0.15">
      <c r="A42" s="44"/>
      <c r="B42" s="45"/>
      <c r="C42" s="45"/>
      <c r="D42" s="46"/>
      <c r="E42" s="46"/>
      <c r="F42" s="46"/>
      <c r="G42" s="46">
        <f t="shared" si="0"/>
        <v>0</v>
      </c>
      <c r="H42" s="46">
        <f t="shared" si="1"/>
        <v>0</v>
      </c>
      <c r="I42" s="46">
        <f t="shared" si="2"/>
        <v>0</v>
      </c>
      <c r="J42" s="46"/>
      <c r="K42" s="46"/>
      <c r="L42" s="46"/>
      <c r="M42" s="46">
        <f t="shared" si="3"/>
        <v>0</v>
      </c>
      <c r="N42" s="46">
        <f t="shared" si="4"/>
        <v>0</v>
      </c>
      <c r="O42" s="46">
        <f t="shared" si="5"/>
        <v>0</v>
      </c>
      <c r="P42" s="46">
        <f t="shared" si="6"/>
        <v>0</v>
      </c>
      <c r="Q42" s="46"/>
      <c r="R42" s="46">
        <f t="shared" si="7"/>
        <v>0</v>
      </c>
    </row>
    <row r="43" spans="1:18" ht="17.100000000000001" customHeight="1" x14ac:dyDescent="0.15">
      <c r="A43" s="44"/>
      <c r="B43" s="45"/>
      <c r="C43" s="45"/>
      <c r="D43" s="46"/>
      <c r="E43" s="46"/>
      <c r="F43" s="46"/>
      <c r="G43" s="46">
        <f t="shared" si="0"/>
        <v>0</v>
      </c>
      <c r="H43" s="46">
        <f t="shared" si="1"/>
        <v>0</v>
      </c>
      <c r="I43" s="46">
        <f t="shared" si="2"/>
        <v>0</v>
      </c>
      <c r="J43" s="46"/>
      <c r="K43" s="46"/>
      <c r="L43" s="46"/>
      <c r="M43" s="46">
        <f t="shared" si="3"/>
        <v>0</v>
      </c>
      <c r="N43" s="46">
        <f t="shared" si="4"/>
        <v>0</v>
      </c>
      <c r="O43" s="46">
        <f t="shared" si="5"/>
        <v>0</v>
      </c>
      <c r="P43" s="46">
        <f t="shared" si="6"/>
        <v>0</v>
      </c>
      <c r="Q43" s="46"/>
      <c r="R43" s="46">
        <f t="shared" si="7"/>
        <v>0</v>
      </c>
    </row>
    <row r="44" spans="1:18" ht="17.100000000000001" customHeight="1" x14ac:dyDescent="0.15">
      <c r="A44" s="44"/>
      <c r="B44" s="45"/>
      <c r="C44" s="45"/>
      <c r="D44" s="46"/>
      <c r="E44" s="46"/>
      <c r="F44" s="46"/>
      <c r="G44" s="46">
        <f t="shared" si="0"/>
        <v>0</v>
      </c>
      <c r="H44" s="46">
        <f t="shared" si="1"/>
        <v>0</v>
      </c>
      <c r="I44" s="46">
        <f t="shared" si="2"/>
        <v>0</v>
      </c>
      <c r="J44" s="46"/>
      <c r="K44" s="46"/>
      <c r="L44" s="46"/>
      <c r="M44" s="46">
        <f t="shared" si="3"/>
        <v>0</v>
      </c>
      <c r="N44" s="46">
        <f t="shared" si="4"/>
        <v>0</v>
      </c>
      <c r="O44" s="46">
        <f t="shared" si="5"/>
        <v>0</v>
      </c>
      <c r="P44" s="46">
        <f t="shared" si="6"/>
        <v>0</v>
      </c>
      <c r="Q44" s="46"/>
      <c r="R44" s="46">
        <f t="shared" si="7"/>
        <v>0</v>
      </c>
    </row>
    <row r="45" spans="1:18" ht="17.100000000000001" customHeight="1" x14ac:dyDescent="0.15">
      <c r="A45" s="44"/>
      <c r="B45" s="45"/>
      <c r="C45" s="45"/>
      <c r="D45" s="46"/>
      <c r="E45" s="46"/>
      <c r="F45" s="46"/>
      <c r="G45" s="46">
        <f t="shared" si="0"/>
        <v>0</v>
      </c>
      <c r="H45" s="46">
        <f t="shared" si="1"/>
        <v>0</v>
      </c>
      <c r="I45" s="46">
        <f t="shared" si="2"/>
        <v>0</v>
      </c>
      <c r="J45" s="46"/>
      <c r="K45" s="46"/>
      <c r="L45" s="46"/>
      <c r="M45" s="46">
        <f t="shared" si="3"/>
        <v>0</v>
      </c>
      <c r="N45" s="46">
        <f t="shared" si="4"/>
        <v>0</v>
      </c>
      <c r="O45" s="46">
        <f t="shared" si="5"/>
        <v>0</v>
      </c>
      <c r="P45" s="46">
        <f t="shared" si="6"/>
        <v>0</v>
      </c>
      <c r="Q45" s="46"/>
      <c r="R45" s="46">
        <f t="shared" si="7"/>
        <v>0</v>
      </c>
    </row>
    <row r="46" spans="1:18" ht="17.100000000000001" customHeight="1" x14ac:dyDescent="0.15">
      <c r="A46" s="44"/>
      <c r="B46" s="45"/>
      <c r="C46" s="45"/>
      <c r="D46" s="46"/>
      <c r="E46" s="46"/>
      <c r="F46" s="46"/>
      <c r="G46" s="46">
        <f t="shared" si="0"/>
        <v>0</v>
      </c>
      <c r="H46" s="46">
        <f t="shared" si="1"/>
        <v>0</v>
      </c>
      <c r="I46" s="46">
        <f t="shared" si="2"/>
        <v>0</v>
      </c>
      <c r="J46" s="46"/>
      <c r="K46" s="46"/>
      <c r="L46" s="46"/>
      <c r="M46" s="46">
        <f t="shared" si="3"/>
        <v>0</v>
      </c>
      <c r="N46" s="46">
        <f t="shared" si="4"/>
        <v>0</v>
      </c>
      <c r="O46" s="46">
        <f t="shared" si="5"/>
        <v>0</v>
      </c>
      <c r="P46" s="46">
        <f t="shared" si="6"/>
        <v>0</v>
      </c>
      <c r="Q46" s="46"/>
      <c r="R46" s="46">
        <f t="shared" si="7"/>
        <v>0</v>
      </c>
    </row>
    <row r="47" spans="1:18" ht="17.100000000000001" customHeight="1" x14ac:dyDescent="0.15">
      <c r="A47" s="44"/>
      <c r="B47" s="45"/>
      <c r="C47" s="45"/>
      <c r="D47" s="46"/>
      <c r="E47" s="46"/>
      <c r="F47" s="46"/>
      <c r="G47" s="46">
        <f t="shared" si="0"/>
        <v>0</v>
      </c>
      <c r="H47" s="46">
        <f t="shared" si="1"/>
        <v>0</v>
      </c>
      <c r="I47" s="46">
        <f t="shared" si="2"/>
        <v>0</v>
      </c>
      <c r="J47" s="46"/>
      <c r="K47" s="46"/>
      <c r="L47" s="46"/>
      <c r="M47" s="46">
        <f t="shared" si="3"/>
        <v>0</v>
      </c>
      <c r="N47" s="46">
        <f t="shared" si="4"/>
        <v>0</v>
      </c>
      <c r="O47" s="46">
        <f t="shared" si="5"/>
        <v>0</v>
      </c>
      <c r="P47" s="46">
        <f t="shared" si="6"/>
        <v>0</v>
      </c>
      <c r="Q47" s="46"/>
      <c r="R47" s="46">
        <f t="shared" si="7"/>
        <v>0</v>
      </c>
    </row>
    <row r="48" spans="1:18" ht="17.100000000000001" customHeight="1" x14ac:dyDescent="0.15">
      <c r="A48" s="124" t="s">
        <v>77</v>
      </c>
      <c r="B48" s="125"/>
      <c r="C48" s="126"/>
      <c r="D48" s="90">
        <f t="shared" ref="D48:F48" si="8">SUM(D8:D47)</f>
        <v>12</v>
      </c>
      <c r="E48" s="90">
        <f t="shared" si="8"/>
        <v>7</v>
      </c>
      <c r="F48" s="90">
        <f t="shared" si="8"/>
        <v>16</v>
      </c>
      <c r="G48" s="90">
        <f>SUM(G8:G47)</f>
        <v>5040</v>
      </c>
      <c r="H48" s="90">
        <f t="shared" ref="H48:R48" si="9">SUM(H8:H47)</f>
        <v>2800</v>
      </c>
      <c r="I48" s="90">
        <f t="shared" si="9"/>
        <v>8640</v>
      </c>
      <c r="J48" s="90">
        <f t="shared" si="9"/>
        <v>12</v>
      </c>
      <c r="K48" s="90">
        <f t="shared" si="9"/>
        <v>1</v>
      </c>
      <c r="L48" s="90">
        <f t="shared" si="9"/>
        <v>12</v>
      </c>
      <c r="M48" s="90">
        <f t="shared" si="9"/>
        <v>35140</v>
      </c>
      <c r="N48" s="90">
        <f t="shared" si="9"/>
        <v>3765</v>
      </c>
      <c r="O48" s="90">
        <f t="shared" si="9"/>
        <v>70280</v>
      </c>
      <c r="P48" s="90">
        <f t="shared" si="9"/>
        <v>125665</v>
      </c>
      <c r="Q48" s="90">
        <f t="shared" si="9"/>
        <v>8412</v>
      </c>
      <c r="R48" s="90">
        <f t="shared" si="9"/>
        <v>117253</v>
      </c>
    </row>
    <row r="49" spans="1:18" ht="17.100000000000001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ht="17.100000000000001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7.100000000000001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ht="17.100000000000001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ht="17.100000000000001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ht="17.100000000000001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ht="17.100000000000001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1:18" ht="17.100000000000001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1:18" ht="17.100000000000001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ht="17.100000000000001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7.100000000000001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1:18" ht="17.100000000000001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1:18" ht="17.100000000000001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18" ht="17.100000000000001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1:18" ht="17.100000000000001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1:18" ht="17.100000000000001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1:18" ht="17.100000000000001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1:18" ht="17.100000000000001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1:18" ht="17.100000000000001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ht="17.100000000000001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ht="17.100000000000001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ht="17.100000000000001" customHeight="1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7.100000000000001" customHeight="1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ht="17.100000000000001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ht="17.100000000000001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ht="17.100000000000001" customHeight="1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ht="17.100000000000001" customHeight="1" x14ac:dyDescent="0.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ht="17.100000000000001" customHeight="1" x14ac:dyDescent="0.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ht="17.100000000000001" customHeight="1" x14ac:dyDescent="0.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ht="17.100000000000001" customHeight="1" x14ac:dyDescent="0.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ht="17.100000000000001" customHeight="1" x14ac:dyDescent="0.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ht="17.100000000000001" customHeight="1" x14ac:dyDescent="0.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ht="17.100000000000001" customHeight="1" x14ac:dyDescent="0.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ht="17.100000000000001" customHeight="1" x14ac:dyDescent="0.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ht="17.100000000000001" customHeight="1" x14ac:dyDescent="0.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ht="17.100000000000001" customHeight="1" x14ac:dyDescent="0.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ht="17.100000000000001" customHeight="1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ht="17.100000000000001" customHeight="1" x14ac:dyDescent="0.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ht="17.100000000000001" customHeight="1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ht="17.100000000000001" customHeight="1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ht="17.100000000000001" customHeight="1" x14ac:dyDescent="0.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ht="17.100000000000001" customHeight="1" x14ac:dyDescent="0.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ht="17.100000000000001" customHeight="1" x14ac:dyDescent="0.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ht="17.100000000000001" customHeight="1" x14ac:dyDescent="0.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ht="17.100000000000001" customHeight="1" x14ac:dyDescent="0.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ht="17.100000000000001" customHeight="1" x14ac:dyDescent="0.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ht="17.100000000000001" customHeight="1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ht="17.100000000000001" customHeight="1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17.100000000000001" customHeight="1" x14ac:dyDescent="0.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17.100000000000001" customHeight="1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17.100000000000001" customHeight="1" x14ac:dyDescent="0.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17.100000000000001" customHeight="1" x14ac:dyDescent="0.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17.100000000000001" customHeight="1" x14ac:dyDescent="0.15"/>
    <row r="102" spans="1:18" ht="17.100000000000001" customHeight="1" x14ac:dyDescent="0.15"/>
    <row r="103" spans="1:18" ht="15" customHeight="1" x14ac:dyDescent="0.15"/>
    <row r="104" spans="1:18" ht="15" customHeight="1" x14ac:dyDescent="0.15"/>
    <row r="105" spans="1:18" ht="15" customHeight="1" x14ac:dyDescent="0.15"/>
    <row r="106" spans="1:18" ht="15" customHeight="1" x14ac:dyDescent="0.15"/>
    <row r="107" spans="1:18" ht="15" customHeight="1" x14ac:dyDescent="0.15"/>
    <row r="108" spans="1:18" ht="15" customHeight="1" x14ac:dyDescent="0.15"/>
    <row r="109" spans="1:18" ht="15" customHeight="1" x14ac:dyDescent="0.15"/>
    <row r="110" spans="1:18" ht="15" customHeight="1" x14ac:dyDescent="0.15"/>
    <row r="111" spans="1:18" ht="15" customHeight="1" x14ac:dyDescent="0.15"/>
    <row r="112" spans="1:18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</sheetData>
  <mergeCells count="15">
    <mergeCell ref="T12:T14"/>
    <mergeCell ref="A48:C48"/>
    <mergeCell ref="J6:L6"/>
    <mergeCell ref="M6:O6"/>
    <mergeCell ref="P6:P7"/>
    <mergeCell ref="Q6:Q7"/>
    <mergeCell ref="R6:R7"/>
    <mergeCell ref="T9:T11"/>
    <mergeCell ref="B3:G3"/>
    <mergeCell ref="B4:G4"/>
    <mergeCell ref="A6:A7"/>
    <mergeCell ref="B6:B7"/>
    <mergeCell ref="C6:C7"/>
    <mergeCell ref="D6:F6"/>
    <mergeCell ref="G6:I6"/>
  </mergeCells>
  <phoneticPr fontId="1"/>
  <dataValidations count="1">
    <dataValidation type="list" allowBlank="1" showInputMessage="1" showErrorMessage="1" sqref="C8:C47">
      <formula1>"1,2"</formula1>
    </dataValidation>
  </dataValidations>
  <pageMargins left="0.66" right="0.39370078740157483" top="0.74803149606299213" bottom="0.74803149606299213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view="pageBreakPreview" zoomScale="85" zoomScaleNormal="85" zoomScaleSheetLayoutView="85" workbookViewId="0">
      <pane ySplit="9" topLeftCell="A10" activePane="bottomLeft" state="frozen"/>
      <selection pane="bottomLeft" activeCell="I34" sqref="I34"/>
    </sheetView>
  </sheetViews>
  <sheetFormatPr defaultRowHeight="13.5" x14ac:dyDescent="0.15"/>
  <cols>
    <col min="1" max="2" width="5.625" customWidth="1"/>
    <col min="3" max="5" width="7.625" customWidth="1"/>
    <col min="6" max="6" width="9.625" customWidth="1"/>
    <col min="7" max="9" width="7.625" customWidth="1"/>
    <col min="10" max="10" width="11.125" customWidth="1"/>
    <col min="11" max="12" width="9" style="10"/>
    <col min="14" max="14" width="9.875" customWidth="1"/>
    <col min="16" max="18" width="7.625" customWidth="1"/>
    <col min="23" max="23" width="9.5" bestFit="1" customWidth="1"/>
  </cols>
  <sheetData>
    <row r="1" spans="1:23" ht="17.25" x14ac:dyDescent="0.15">
      <c r="A1" s="4" t="s">
        <v>48</v>
      </c>
    </row>
    <row r="2" spans="1:23" ht="9.9499999999999993" customHeight="1" x14ac:dyDescent="0.15">
      <c r="A2" s="4"/>
    </row>
    <row r="3" spans="1:23" s="5" customFormat="1" x14ac:dyDescent="0.15">
      <c r="A3" s="6" t="s">
        <v>11</v>
      </c>
      <c r="B3" s="68">
        <v>3</v>
      </c>
      <c r="C3" s="5" t="s">
        <v>12</v>
      </c>
      <c r="D3" s="68">
        <v>4</v>
      </c>
      <c r="E3" s="5" t="s">
        <v>13</v>
      </c>
      <c r="F3" s="7"/>
      <c r="G3" s="35">
        <f>B3+2018</f>
        <v>2021</v>
      </c>
      <c r="K3" s="11"/>
      <c r="L3" s="11"/>
    </row>
    <row r="4" spans="1:23" ht="21.75" customHeight="1" thickBot="1" x14ac:dyDescent="0.2">
      <c r="A4" s="161" t="s">
        <v>2</v>
      </c>
      <c r="B4" s="162"/>
      <c r="C4" s="163">
        <v>1220800000</v>
      </c>
      <c r="D4" s="164"/>
      <c r="E4" s="165"/>
      <c r="F4" s="15" t="s">
        <v>3</v>
      </c>
      <c r="G4" s="155" t="s">
        <v>78</v>
      </c>
      <c r="H4" s="156"/>
      <c r="I4" s="156"/>
      <c r="J4" s="157"/>
    </row>
    <row r="5" spans="1:23" ht="22.5" customHeight="1" thickBot="1" x14ac:dyDescent="0.2">
      <c r="A5" s="161" t="s">
        <v>28</v>
      </c>
      <c r="B5" s="162"/>
      <c r="C5" s="163" t="s">
        <v>27</v>
      </c>
      <c r="D5" s="164"/>
      <c r="E5" s="165"/>
      <c r="F5" s="16" t="s">
        <v>41</v>
      </c>
      <c r="G5" s="69">
        <v>1</v>
      </c>
      <c r="H5" s="17" t="s">
        <v>4</v>
      </c>
      <c r="I5" s="166">
        <v>4600</v>
      </c>
      <c r="J5" s="167"/>
      <c r="O5" s="28" t="s">
        <v>47</v>
      </c>
    </row>
    <row r="6" spans="1:23" ht="9.9499999999999993" customHeight="1" thickBot="1" x14ac:dyDescent="0.2">
      <c r="A6" s="2"/>
    </row>
    <row r="7" spans="1:23" ht="16.5" customHeight="1" x14ac:dyDescent="0.15">
      <c r="A7" s="152" t="s">
        <v>5</v>
      </c>
      <c r="B7" s="152" t="s">
        <v>6</v>
      </c>
      <c r="C7" s="152" t="s">
        <v>21</v>
      </c>
      <c r="D7" s="152"/>
      <c r="E7" s="152" t="s">
        <v>22</v>
      </c>
      <c r="F7" s="152"/>
      <c r="G7" s="143" t="s">
        <v>7</v>
      </c>
      <c r="H7" s="143" t="s">
        <v>8</v>
      </c>
      <c r="I7" s="143" t="s">
        <v>9</v>
      </c>
      <c r="J7" s="143" t="s">
        <v>14</v>
      </c>
      <c r="K7" s="144" t="s">
        <v>51</v>
      </c>
      <c r="L7" s="143" t="s">
        <v>15</v>
      </c>
      <c r="M7" s="3"/>
      <c r="N7" s="140" t="s">
        <v>39</v>
      </c>
      <c r="O7" s="133" t="s">
        <v>45</v>
      </c>
      <c r="P7" s="134"/>
      <c r="Q7" s="135"/>
      <c r="R7" s="133" t="s">
        <v>46</v>
      </c>
      <c r="S7" s="134"/>
      <c r="T7" s="134"/>
      <c r="U7" s="129" t="s">
        <v>40</v>
      </c>
    </row>
    <row r="8" spans="1:23" ht="8.1" customHeight="1" x14ac:dyDescent="0.15">
      <c r="A8" s="152"/>
      <c r="B8" s="152"/>
      <c r="C8" s="147" t="s">
        <v>16</v>
      </c>
      <c r="D8" s="147" t="s">
        <v>17</v>
      </c>
      <c r="E8" s="147" t="s">
        <v>16</v>
      </c>
      <c r="F8" s="147" t="s">
        <v>17</v>
      </c>
      <c r="G8" s="143"/>
      <c r="H8" s="143"/>
      <c r="I8" s="143"/>
      <c r="J8" s="143"/>
      <c r="K8" s="145"/>
      <c r="L8" s="143"/>
      <c r="M8" s="3"/>
      <c r="N8" s="141"/>
      <c r="O8" s="131" t="s">
        <v>42</v>
      </c>
      <c r="P8" s="136" t="s">
        <v>43</v>
      </c>
      <c r="Q8" s="131" t="s">
        <v>44</v>
      </c>
      <c r="R8" s="131" t="s">
        <v>42</v>
      </c>
      <c r="S8" s="136" t="s">
        <v>43</v>
      </c>
      <c r="T8" s="138" t="s">
        <v>44</v>
      </c>
      <c r="U8" s="130"/>
    </row>
    <row r="9" spans="1:23" ht="10.5" customHeight="1" x14ac:dyDescent="0.15">
      <c r="A9" s="152"/>
      <c r="B9" s="152"/>
      <c r="C9" s="148"/>
      <c r="D9" s="148"/>
      <c r="E9" s="148"/>
      <c r="F9" s="148"/>
      <c r="G9" s="143"/>
      <c r="H9" s="143"/>
      <c r="I9" s="143"/>
      <c r="J9" s="143"/>
      <c r="K9" s="146"/>
      <c r="L9" s="143"/>
      <c r="M9" s="3"/>
      <c r="N9" s="141"/>
      <c r="O9" s="132"/>
      <c r="P9" s="142"/>
      <c r="Q9" s="132"/>
      <c r="R9" s="132"/>
      <c r="S9" s="137"/>
      <c r="T9" s="139"/>
      <c r="U9" s="130"/>
    </row>
    <row r="10" spans="1:23" s="12" customFormat="1" ht="20.100000000000001" customHeight="1" x14ac:dyDescent="0.15">
      <c r="A10" s="70">
        <v>1</v>
      </c>
      <c r="B10" s="70" t="str">
        <f>TEXT(W10,"aaa")</f>
        <v>木</v>
      </c>
      <c r="C10" s="79"/>
      <c r="D10" s="79"/>
      <c r="E10" s="79"/>
      <c r="F10" s="79"/>
      <c r="G10" s="36"/>
      <c r="H10" s="9"/>
      <c r="I10" s="9"/>
      <c r="J10" s="72" t="str">
        <f>IF(D10="","",(D10-C10)+(F10-E10))</f>
        <v/>
      </c>
      <c r="K10" s="73" t="str">
        <f>IF(U10=0,"",U10)</f>
        <v/>
      </c>
      <c r="L10" s="70"/>
      <c r="M10" s="3"/>
      <c r="N10" s="23">
        <f t="shared" ref="N10:N40" si="0">G10*$Q$50+H10*$Q$51+I10*$Q$52</f>
        <v>0</v>
      </c>
      <c r="O10" s="23">
        <f t="shared" ref="O10:O40" si="1">COUNTIF(J10,"&lt;4:00")</f>
        <v>0</v>
      </c>
      <c r="P10" s="23">
        <f t="shared" ref="P10:P40" si="2">COUNTIFS(J10,"&gt;=4:00",J10,"&lt;6:00")</f>
        <v>0</v>
      </c>
      <c r="Q10" s="23">
        <f t="shared" ref="Q10:Q40" si="3">COUNTIF(J10,"&gt;=6:00")</f>
        <v>0</v>
      </c>
      <c r="R10" s="23">
        <f>IF($G$5=1,O10*$Q$46,O10*$Q$49)</f>
        <v>0</v>
      </c>
      <c r="S10" s="23">
        <f>IF($G$5=1,P10*$Q$45,P10*$Q$48)</f>
        <v>0</v>
      </c>
      <c r="T10" s="25">
        <f>IF($G$5=1,Q10*$Q$44,Q10*$Q$47)</f>
        <v>0</v>
      </c>
      <c r="U10" s="31">
        <f>SUM(N10,R10:T10)</f>
        <v>0</v>
      </c>
      <c r="W10" s="34">
        <f>DATE($G$3,$D$3,A10)</f>
        <v>44287</v>
      </c>
    </row>
    <row r="11" spans="1:23" s="12" customFormat="1" ht="20.100000000000001" customHeight="1" x14ac:dyDescent="0.15">
      <c r="A11" s="70">
        <v>2</v>
      </c>
      <c r="B11" s="70" t="str">
        <f t="shared" ref="B11:B40" si="4">TEXT(W11,"aaa")</f>
        <v>金</v>
      </c>
      <c r="C11" s="79"/>
      <c r="D11" s="79"/>
      <c r="E11" s="79"/>
      <c r="F11" s="79"/>
      <c r="G11" s="36"/>
      <c r="H11" s="9"/>
      <c r="I11" s="9"/>
      <c r="J11" s="72" t="str">
        <f t="shared" ref="J11:J40" si="5">IF(D11="","",(D11-C11)+(F11-E11))</f>
        <v/>
      </c>
      <c r="K11" s="73" t="str">
        <f t="shared" ref="K11:K40" si="6">IF(U11=0,"",U11)</f>
        <v/>
      </c>
      <c r="L11" s="70"/>
      <c r="M11" s="3"/>
      <c r="N11" s="24">
        <f t="shared" si="0"/>
        <v>0</v>
      </c>
      <c r="O11" s="24">
        <f t="shared" si="1"/>
        <v>0</v>
      </c>
      <c r="P11" s="24">
        <f t="shared" si="2"/>
        <v>0</v>
      </c>
      <c r="Q11" s="24">
        <f t="shared" si="3"/>
        <v>0</v>
      </c>
      <c r="R11" s="24">
        <f t="shared" ref="R11:R40" si="7">IF($G$5=1,O11*$Q$46,O11*$Q$49)</f>
        <v>0</v>
      </c>
      <c r="S11" s="24">
        <f t="shared" ref="S11:S40" si="8">IF($G$5=1,P11*$Q$45,P11*$Q$48)</f>
        <v>0</v>
      </c>
      <c r="T11" s="26">
        <f t="shared" ref="T11:T40" si="9">IF($G$5=1,Q11*$Q$44,Q11*$Q$47)</f>
        <v>0</v>
      </c>
      <c r="U11" s="32">
        <f t="shared" ref="U11:U40" si="10">SUM(N11,R11:T11)</f>
        <v>0</v>
      </c>
      <c r="W11" s="34">
        <f t="shared" ref="W11:W40" si="11">DATE($G$3,$D$3,A11)</f>
        <v>44288</v>
      </c>
    </row>
    <row r="12" spans="1:23" s="12" customFormat="1" ht="20.100000000000001" customHeight="1" x14ac:dyDescent="0.15">
      <c r="A12" s="70">
        <v>3</v>
      </c>
      <c r="B12" s="70" t="str">
        <f t="shared" si="4"/>
        <v>土</v>
      </c>
      <c r="C12" s="79">
        <v>0.625</v>
      </c>
      <c r="D12" s="79">
        <v>0.75</v>
      </c>
      <c r="E12" s="79"/>
      <c r="F12" s="79"/>
      <c r="G12" s="36"/>
      <c r="H12" s="9"/>
      <c r="I12" s="9">
        <v>1</v>
      </c>
      <c r="J12" s="72">
        <f t="shared" si="5"/>
        <v>0.125</v>
      </c>
      <c r="K12" s="73">
        <f t="shared" si="6"/>
        <v>3050</v>
      </c>
      <c r="L12" s="70"/>
      <c r="M12" s="3"/>
      <c r="N12" s="24">
        <f t="shared" si="0"/>
        <v>540</v>
      </c>
      <c r="O12" s="24">
        <f t="shared" si="1"/>
        <v>1</v>
      </c>
      <c r="P12" s="24">
        <f t="shared" si="2"/>
        <v>0</v>
      </c>
      <c r="Q12" s="24">
        <f t="shared" si="3"/>
        <v>0</v>
      </c>
      <c r="R12" s="24">
        <f t="shared" si="7"/>
        <v>2510</v>
      </c>
      <c r="S12" s="24">
        <f t="shared" si="8"/>
        <v>0</v>
      </c>
      <c r="T12" s="26">
        <f t="shared" si="9"/>
        <v>0</v>
      </c>
      <c r="U12" s="32">
        <f t="shared" si="10"/>
        <v>3050</v>
      </c>
      <c r="W12" s="34">
        <f t="shared" si="11"/>
        <v>44289</v>
      </c>
    </row>
    <row r="13" spans="1:23" s="12" customFormat="1" ht="20.100000000000001" customHeight="1" x14ac:dyDescent="0.15">
      <c r="A13" s="70">
        <v>4</v>
      </c>
      <c r="B13" s="70" t="str">
        <f t="shared" si="4"/>
        <v>日</v>
      </c>
      <c r="C13" s="79">
        <v>0.625</v>
      </c>
      <c r="D13" s="79">
        <v>0.75</v>
      </c>
      <c r="E13" s="79"/>
      <c r="F13" s="79"/>
      <c r="G13" s="36"/>
      <c r="H13" s="9"/>
      <c r="I13" s="9">
        <v>1</v>
      </c>
      <c r="J13" s="72">
        <f t="shared" si="5"/>
        <v>0.125</v>
      </c>
      <c r="K13" s="73">
        <f t="shared" si="6"/>
        <v>3050</v>
      </c>
      <c r="L13" s="70"/>
      <c r="M13" s="3"/>
      <c r="N13" s="24">
        <f t="shared" si="0"/>
        <v>540</v>
      </c>
      <c r="O13" s="24">
        <f t="shared" si="1"/>
        <v>1</v>
      </c>
      <c r="P13" s="24">
        <f t="shared" si="2"/>
        <v>0</v>
      </c>
      <c r="Q13" s="24">
        <f t="shared" si="3"/>
        <v>0</v>
      </c>
      <c r="R13" s="24">
        <f t="shared" si="7"/>
        <v>2510</v>
      </c>
      <c r="S13" s="24">
        <f t="shared" si="8"/>
        <v>0</v>
      </c>
      <c r="T13" s="26">
        <f t="shared" si="9"/>
        <v>0</v>
      </c>
      <c r="U13" s="32">
        <f t="shared" si="10"/>
        <v>3050</v>
      </c>
      <c r="W13" s="34">
        <f t="shared" si="11"/>
        <v>44290</v>
      </c>
    </row>
    <row r="14" spans="1:23" s="12" customFormat="1" ht="20.100000000000001" customHeight="1" x14ac:dyDescent="0.15">
      <c r="A14" s="70">
        <v>5</v>
      </c>
      <c r="B14" s="70" t="str">
        <f t="shared" si="4"/>
        <v>月</v>
      </c>
      <c r="C14" s="79"/>
      <c r="D14" s="79"/>
      <c r="E14" s="79"/>
      <c r="F14" s="79"/>
      <c r="G14" s="36"/>
      <c r="H14" s="9"/>
      <c r="I14" s="9"/>
      <c r="J14" s="72" t="str">
        <f t="shared" si="5"/>
        <v/>
      </c>
      <c r="K14" s="73" t="str">
        <f t="shared" si="6"/>
        <v/>
      </c>
      <c r="L14" s="70"/>
      <c r="M14" s="3"/>
      <c r="N14" s="24">
        <f t="shared" si="0"/>
        <v>0</v>
      </c>
      <c r="O14" s="24">
        <f t="shared" si="1"/>
        <v>0</v>
      </c>
      <c r="P14" s="24">
        <f t="shared" si="2"/>
        <v>0</v>
      </c>
      <c r="Q14" s="24">
        <f t="shared" si="3"/>
        <v>0</v>
      </c>
      <c r="R14" s="24">
        <f t="shared" si="7"/>
        <v>0</v>
      </c>
      <c r="S14" s="24">
        <f t="shared" si="8"/>
        <v>0</v>
      </c>
      <c r="T14" s="26">
        <f t="shared" si="9"/>
        <v>0</v>
      </c>
      <c r="U14" s="32">
        <f t="shared" si="10"/>
        <v>0</v>
      </c>
      <c r="W14" s="34">
        <f t="shared" si="11"/>
        <v>44291</v>
      </c>
    </row>
    <row r="15" spans="1:23" s="12" customFormat="1" ht="20.100000000000001" customHeight="1" x14ac:dyDescent="0.15">
      <c r="A15" s="70">
        <v>6</v>
      </c>
      <c r="B15" s="70" t="str">
        <f t="shared" si="4"/>
        <v>火</v>
      </c>
      <c r="C15" s="79"/>
      <c r="D15" s="79"/>
      <c r="E15" s="79"/>
      <c r="F15" s="79"/>
      <c r="G15" s="36"/>
      <c r="H15" s="9"/>
      <c r="I15" s="9"/>
      <c r="J15" s="72" t="str">
        <f t="shared" si="5"/>
        <v/>
      </c>
      <c r="K15" s="73" t="str">
        <f t="shared" si="6"/>
        <v/>
      </c>
      <c r="L15" s="70"/>
      <c r="M15" s="3"/>
      <c r="N15" s="24">
        <f t="shared" si="0"/>
        <v>0</v>
      </c>
      <c r="O15" s="24">
        <f t="shared" si="1"/>
        <v>0</v>
      </c>
      <c r="P15" s="24">
        <f t="shared" si="2"/>
        <v>0</v>
      </c>
      <c r="Q15" s="24">
        <f t="shared" si="3"/>
        <v>0</v>
      </c>
      <c r="R15" s="24">
        <f t="shared" si="7"/>
        <v>0</v>
      </c>
      <c r="S15" s="24">
        <f t="shared" si="8"/>
        <v>0</v>
      </c>
      <c r="T15" s="26">
        <f t="shared" si="9"/>
        <v>0</v>
      </c>
      <c r="U15" s="32">
        <f t="shared" si="10"/>
        <v>0</v>
      </c>
      <c r="W15" s="34">
        <f t="shared" si="11"/>
        <v>44292</v>
      </c>
    </row>
    <row r="16" spans="1:23" s="12" customFormat="1" ht="20.100000000000001" customHeight="1" x14ac:dyDescent="0.15">
      <c r="A16" s="70">
        <v>7</v>
      </c>
      <c r="B16" s="70" t="str">
        <f t="shared" si="4"/>
        <v>水</v>
      </c>
      <c r="C16" s="79">
        <v>0.41666666666666669</v>
      </c>
      <c r="D16" s="79">
        <v>0.66666666666666663</v>
      </c>
      <c r="E16" s="79"/>
      <c r="F16" s="79"/>
      <c r="G16" s="36">
        <v>1</v>
      </c>
      <c r="H16" s="9">
        <v>1</v>
      </c>
      <c r="I16" s="9"/>
      <c r="J16" s="72">
        <f t="shared" si="5"/>
        <v>0.24999999999999994</v>
      </c>
      <c r="K16" s="73">
        <f t="shared" si="6"/>
        <v>5840</v>
      </c>
      <c r="L16" s="70"/>
      <c r="M16" s="3"/>
      <c r="N16" s="24">
        <f t="shared" si="0"/>
        <v>820</v>
      </c>
      <c r="O16" s="24">
        <f t="shared" si="1"/>
        <v>0</v>
      </c>
      <c r="P16" s="24">
        <f t="shared" si="2"/>
        <v>0</v>
      </c>
      <c r="Q16" s="24">
        <f t="shared" si="3"/>
        <v>1</v>
      </c>
      <c r="R16" s="24">
        <f t="shared" si="7"/>
        <v>0</v>
      </c>
      <c r="S16" s="24">
        <f t="shared" si="8"/>
        <v>0</v>
      </c>
      <c r="T16" s="26">
        <f t="shared" si="9"/>
        <v>5020</v>
      </c>
      <c r="U16" s="32">
        <f t="shared" si="10"/>
        <v>5840</v>
      </c>
      <c r="W16" s="34">
        <f t="shared" si="11"/>
        <v>44293</v>
      </c>
    </row>
    <row r="17" spans="1:23" s="12" customFormat="1" ht="20.100000000000001" customHeight="1" x14ac:dyDescent="0.15">
      <c r="A17" s="70">
        <v>8</v>
      </c>
      <c r="B17" s="70" t="str">
        <f t="shared" si="4"/>
        <v>木</v>
      </c>
      <c r="C17" s="36"/>
      <c r="D17" s="36"/>
      <c r="E17" s="36"/>
      <c r="F17" s="36"/>
      <c r="G17" s="36"/>
      <c r="H17" s="9"/>
      <c r="I17" s="9"/>
      <c r="J17" s="72" t="str">
        <f t="shared" si="5"/>
        <v/>
      </c>
      <c r="K17" s="73" t="str">
        <f t="shared" si="6"/>
        <v/>
      </c>
      <c r="L17" s="70"/>
      <c r="M17" s="3"/>
      <c r="N17" s="24">
        <f t="shared" si="0"/>
        <v>0</v>
      </c>
      <c r="O17" s="24">
        <f t="shared" si="1"/>
        <v>0</v>
      </c>
      <c r="P17" s="24">
        <f t="shared" si="2"/>
        <v>0</v>
      </c>
      <c r="Q17" s="24">
        <f t="shared" si="3"/>
        <v>0</v>
      </c>
      <c r="R17" s="24">
        <f t="shared" si="7"/>
        <v>0</v>
      </c>
      <c r="S17" s="24">
        <f t="shared" si="8"/>
        <v>0</v>
      </c>
      <c r="T17" s="26">
        <f t="shared" si="9"/>
        <v>0</v>
      </c>
      <c r="U17" s="32">
        <f t="shared" si="10"/>
        <v>0</v>
      </c>
      <c r="W17" s="34">
        <f t="shared" si="11"/>
        <v>44294</v>
      </c>
    </row>
    <row r="18" spans="1:23" s="12" customFormat="1" ht="20.100000000000001" customHeight="1" x14ac:dyDescent="0.15">
      <c r="A18" s="70">
        <v>9</v>
      </c>
      <c r="B18" s="70" t="str">
        <f t="shared" si="4"/>
        <v>金</v>
      </c>
      <c r="C18" s="36"/>
      <c r="D18" s="36"/>
      <c r="E18" s="36"/>
      <c r="F18" s="36"/>
      <c r="G18" s="36"/>
      <c r="H18" s="9"/>
      <c r="I18" s="9"/>
      <c r="J18" s="72" t="str">
        <f t="shared" si="5"/>
        <v/>
      </c>
      <c r="K18" s="73" t="str">
        <f t="shared" si="6"/>
        <v/>
      </c>
      <c r="L18" s="70"/>
      <c r="M18" s="3"/>
      <c r="N18" s="24">
        <f t="shared" si="0"/>
        <v>0</v>
      </c>
      <c r="O18" s="24">
        <f t="shared" si="1"/>
        <v>0</v>
      </c>
      <c r="P18" s="24">
        <f t="shared" si="2"/>
        <v>0</v>
      </c>
      <c r="Q18" s="24">
        <f t="shared" si="3"/>
        <v>0</v>
      </c>
      <c r="R18" s="24">
        <f t="shared" si="7"/>
        <v>0</v>
      </c>
      <c r="S18" s="24">
        <f t="shared" si="8"/>
        <v>0</v>
      </c>
      <c r="T18" s="26">
        <f t="shared" si="9"/>
        <v>0</v>
      </c>
      <c r="U18" s="32">
        <f t="shared" si="10"/>
        <v>0</v>
      </c>
      <c r="W18" s="34">
        <f t="shared" si="11"/>
        <v>44295</v>
      </c>
    </row>
    <row r="19" spans="1:23" s="12" customFormat="1" ht="20.100000000000001" customHeight="1" x14ac:dyDescent="0.15">
      <c r="A19" s="70">
        <v>10</v>
      </c>
      <c r="B19" s="70" t="str">
        <f t="shared" si="4"/>
        <v>土</v>
      </c>
      <c r="C19" s="79">
        <v>0.625</v>
      </c>
      <c r="D19" s="79">
        <v>0.75</v>
      </c>
      <c r="E19" s="36"/>
      <c r="F19" s="36"/>
      <c r="G19" s="36"/>
      <c r="H19" s="9"/>
      <c r="I19" s="9">
        <v>1</v>
      </c>
      <c r="J19" s="72">
        <f t="shared" si="5"/>
        <v>0.125</v>
      </c>
      <c r="K19" s="73">
        <f t="shared" si="6"/>
        <v>3050</v>
      </c>
      <c r="L19" s="70"/>
      <c r="M19" s="3"/>
      <c r="N19" s="24">
        <f t="shared" si="0"/>
        <v>540</v>
      </c>
      <c r="O19" s="24">
        <f t="shared" si="1"/>
        <v>1</v>
      </c>
      <c r="P19" s="24">
        <f t="shared" si="2"/>
        <v>0</v>
      </c>
      <c r="Q19" s="24">
        <f t="shared" si="3"/>
        <v>0</v>
      </c>
      <c r="R19" s="24">
        <f t="shared" si="7"/>
        <v>2510</v>
      </c>
      <c r="S19" s="24">
        <f t="shared" si="8"/>
        <v>0</v>
      </c>
      <c r="T19" s="26">
        <f t="shared" si="9"/>
        <v>0</v>
      </c>
      <c r="U19" s="32">
        <f t="shared" si="10"/>
        <v>3050</v>
      </c>
      <c r="W19" s="34">
        <f t="shared" si="11"/>
        <v>44296</v>
      </c>
    </row>
    <row r="20" spans="1:23" s="12" customFormat="1" ht="20.100000000000001" customHeight="1" x14ac:dyDescent="0.15">
      <c r="A20" s="70">
        <v>11</v>
      </c>
      <c r="B20" s="70" t="str">
        <f t="shared" si="4"/>
        <v>日</v>
      </c>
      <c r="C20" s="79">
        <v>0.625</v>
      </c>
      <c r="D20" s="79">
        <v>0.64583333333333337</v>
      </c>
      <c r="E20" s="79">
        <v>0.66666666666666663</v>
      </c>
      <c r="F20" s="79">
        <v>0.75</v>
      </c>
      <c r="G20" s="36"/>
      <c r="H20" s="9"/>
      <c r="I20" s="9">
        <v>1</v>
      </c>
      <c r="J20" s="72">
        <f t="shared" si="5"/>
        <v>0.10416666666666674</v>
      </c>
      <c r="K20" s="73">
        <f t="shared" si="6"/>
        <v>3050</v>
      </c>
      <c r="L20" s="70"/>
      <c r="M20" s="3"/>
      <c r="N20" s="24">
        <f t="shared" si="0"/>
        <v>540</v>
      </c>
      <c r="O20" s="24">
        <f t="shared" si="1"/>
        <v>1</v>
      </c>
      <c r="P20" s="24">
        <f t="shared" si="2"/>
        <v>0</v>
      </c>
      <c r="Q20" s="24">
        <f t="shared" si="3"/>
        <v>0</v>
      </c>
      <c r="R20" s="24">
        <f t="shared" si="7"/>
        <v>2510</v>
      </c>
      <c r="S20" s="24">
        <f t="shared" si="8"/>
        <v>0</v>
      </c>
      <c r="T20" s="26">
        <f t="shared" si="9"/>
        <v>0</v>
      </c>
      <c r="U20" s="32">
        <f t="shared" si="10"/>
        <v>3050</v>
      </c>
      <c r="W20" s="34">
        <f t="shared" si="11"/>
        <v>44297</v>
      </c>
    </row>
    <row r="21" spans="1:23" s="12" customFormat="1" ht="20.100000000000001" customHeight="1" x14ac:dyDescent="0.15">
      <c r="A21" s="70">
        <v>12</v>
      </c>
      <c r="B21" s="70" t="str">
        <f t="shared" si="4"/>
        <v>月</v>
      </c>
      <c r="C21" s="36"/>
      <c r="D21" s="36"/>
      <c r="E21" s="36"/>
      <c r="F21" s="36"/>
      <c r="G21" s="36"/>
      <c r="H21" s="9"/>
      <c r="I21" s="9"/>
      <c r="J21" s="72" t="str">
        <f t="shared" si="5"/>
        <v/>
      </c>
      <c r="K21" s="73" t="str">
        <f t="shared" si="6"/>
        <v/>
      </c>
      <c r="L21" s="70"/>
      <c r="M21" s="3"/>
      <c r="N21" s="24">
        <f t="shared" si="0"/>
        <v>0</v>
      </c>
      <c r="O21" s="24">
        <f t="shared" si="1"/>
        <v>0</v>
      </c>
      <c r="P21" s="24">
        <f t="shared" si="2"/>
        <v>0</v>
      </c>
      <c r="Q21" s="24">
        <f t="shared" si="3"/>
        <v>0</v>
      </c>
      <c r="R21" s="24">
        <f t="shared" si="7"/>
        <v>0</v>
      </c>
      <c r="S21" s="24">
        <f t="shared" si="8"/>
        <v>0</v>
      </c>
      <c r="T21" s="26">
        <f t="shared" si="9"/>
        <v>0</v>
      </c>
      <c r="U21" s="32">
        <f t="shared" si="10"/>
        <v>0</v>
      </c>
      <c r="W21" s="34">
        <f t="shared" si="11"/>
        <v>44298</v>
      </c>
    </row>
    <row r="22" spans="1:23" s="12" customFormat="1" ht="20.100000000000001" customHeight="1" x14ac:dyDescent="0.15">
      <c r="A22" s="70">
        <v>13</v>
      </c>
      <c r="B22" s="70" t="str">
        <f t="shared" si="4"/>
        <v>火</v>
      </c>
      <c r="C22" s="36"/>
      <c r="D22" s="36"/>
      <c r="E22" s="36"/>
      <c r="F22" s="36"/>
      <c r="G22" s="36"/>
      <c r="H22" s="9"/>
      <c r="I22" s="9"/>
      <c r="J22" s="72" t="str">
        <f t="shared" si="5"/>
        <v/>
      </c>
      <c r="K22" s="73" t="str">
        <f t="shared" si="6"/>
        <v/>
      </c>
      <c r="L22" s="70"/>
      <c r="M22" s="3"/>
      <c r="N22" s="24">
        <f t="shared" si="0"/>
        <v>0</v>
      </c>
      <c r="O22" s="24">
        <f t="shared" si="1"/>
        <v>0</v>
      </c>
      <c r="P22" s="24">
        <f t="shared" si="2"/>
        <v>0</v>
      </c>
      <c r="Q22" s="24">
        <f t="shared" si="3"/>
        <v>0</v>
      </c>
      <c r="R22" s="24">
        <f t="shared" si="7"/>
        <v>0</v>
      </c>
      <c r="S22" s="24">
        <f t="shared" si="8"/>
        <v>0</v>
      </c>
      <c r="T22" s="26">
        <f t="shared" si="9"/>
        <v>0</v>
      </c>
      <c r="U22" s="32">
        <f t="shared" si="10"/>
        <v>0</v>
      </c>
      <c r="W22" s="34">
        <f t="shared" si="11"/>
        <v>44299</v>
      </c>
    </row>
    <row r="23" spans="1:23" s="12" customFormat="1" ht="20.100000000000001" customHeight="1" x14ac:dyDescent="0.15">
      <c r="A23" s="70">
        <v>14</v>
      </c>
      <c r="B23" s="70" t="str">
        <f t="shared" si="4"/>
        <v>水</v>
      </c>
      <c r="C23" s="36"/>
      <c r="D23" s="36"/>
      <c r="E23" s="36"/>
      <c r="F23" s="36"/>
      <c r="G23" s="36"/>
      <c r="H23" s="9"/>
      <c r="I23" s="9"/>
      <c r="J23" s="72" t="str">
        <f t="shared" si="5"/>
        <v/>
      </c>
      <c r="K23" s="73" t="str">
        <f t="shared" si="6"/>
        <v/>
      </c>
      <c r="L23" s="70"/>
      <c r="M23" s="3"/>
      <c r="N23" s="24">
        <f t="shared" si="0"/>
        <v>0</v>
      </c>
      <c r="O23" s="24">
        <f t="shared" si="1"/>
        <v>0</v>
      </c>
      <c r="P23" s="24">
        <f t="shared" si="2"/>
        <v>0</v>
      </c>
      <c r="Q23" s="24">
        <f t="shared" si="3"/>
        <v>0</v>
      </c>
      <c r="R23" s="24">
        <f t="shared" si="7"/>
        <v>0</v>
      </c>
      <c r="S23" s="24">
        <f t="shared" si="8"/>
        <v>0</v>
      </c>
      <c r="T23" s="26">
        <f t="shared" si="9"/>
        <v>0</v>
      </c>
      <c r="U23" s="32">
        <f t="shared" si="10"/>
        <v>0</v>
      </c>
      <c r="W23" s="34">
        <f t="shared" si="11"/>
        <v>44300</v>
      </c>
    </row>
    <row r="24" spans="1:23" s="12" customFormat="1" ht="20.100000000000001" customHeight="1" x14ac:dyDescent="0.15">
      <c r="A24" s="70">
        <v>15</v>
      </c>
      <c r="B24" s="70" t="str">
        <f t="shared" si="4"/>
        <v>木</v>
      </c>
      <c r="C24" s="79">
        <v>0.41666666666666669</v>
      </c>
      <c r="D24" s="79">
        <v>0.65625</v>
      </c>
      <c r="E24" s="79">
        <v>0.67708333333333337</v>
      </c>
      <c r="F24" s="79">
        <v>0.75</v>
      </c>
      <c r="G24" s="36">
        <v>1</v>
      </c>
      <c r="H24" s="9">
        <v>1</v>
      </c>
      <c r="I24" s="9"/>
      <c r="J24" s="72">
        <f t="shared" si="5"/>
        <v>0.31249999999999994</v>
      </c>
      <c r="K24" s="73">
        <f t="shared" si="6"/>
        <v>5840</v>
      </c>
      <c r="L24" s="70"/>
      <c r="M24" s="3"/>
      <c r="N24" s="24">
        <f t="shared" si="0"/>
        <v>820</v>
      </c>
      <c r="O24" s="24">
        <f t="shared" si="1"/>
        <v>0</v>
      </c>
      <c r="P24" s="24">
        <f t="shared" si="2"/>
        <v>0</v>
      </c>
      <c r="Q24" s="24">
        <f t="shared" si="3"/>
        <v>1</v>
      </c>
      <c r="R24" s="24">
        <f t="shared" si="7"/>
        <v>0</v>
      </c>
      <c r="S24" s="24">
        <f t="shared" si="8"/>
        <v>0</v>
      </c>
      <c r="T24" s="26">
        <f t="shared" si="9"/>
        <v>5020</v>
      </c>
      <c r="U24" s="32">
        <f t="shared" si="10"/>
        <v>5840</v>
      </c>
      <c r="W24" s="34">
        <f t="shared" si="11"/>
        <v>44301</v>
      </c>
    </row>
    <row r="25" spans="1:23" s="12" customFormat="1" ht="20.100000000000001" customHeight="1" x14ac:dyDescent="0.15">
      <c r="A25" s="70">
        <v>16</v>
      </c>
      <c r="B25" s="70" t="str">
        <f t="shared" si="4"/>
        <v>金</v>
      </c>
      <c r="C25" s="36"/>
      <c r="D25" s="36"/>
      <c r="E25" s="36"/>
      <c r="F25" s="36"/>
      <c r="G25" s="36"/>
      <c r="H25" s="9"/>
      <c r="I25" s="9"/>
      <c r="J25" s="72" t="str">
        <f t="shared" si="5"/>
        <v/>
      </c>
      <c r="K25" s="73" t="str">
        <f t="shared" si="6"/>
        <v/>
      </c>
      <c r="L25" s="70"/>
      <c r="M25" s="3"/>
      <c r="N25" s="24">
        <f t="shared" si="0"/>
        <v>0</v>
      </c>
      <c r="O25" s="24">
        <f t="shared" si="1"/>
        <v>0</v>
      </c>
      <c r="P25" s="24">
        <f t="shared" si="2"/>
        <v>0</v>
      </c>
      <c r="Q25" s="24">
        <f t="shared" si="3"/>
        <v>0</v>
      </c>
      <c r="R25" s="24">
        <f t="shared" si="7"/>
        <v>0</v>
      </c>
      <c r="S25" s="24">
        <f t="shared" si="8"/>
        <v>0</v>
      </c>
      <c r="T25" s="26">
        <f t="shared" si="9"/>
        <v>0</v>
      </c>
      <c r="U25" s="32">
        <f t="shared" si="10"/>
        <v>0</v>
      </c>
      <c r="W25" s="34">
        <f t="shared" si="11"/>
        <v>44302</v>
      </c>
    </row>
    <row r="26" spans="1:23" s="12" customFormat="1" ht="20.100000000000001" customHeight="1" x14ac:dyDescent="0.15">
      <c r="A26" s="70">
        <v>17</v>
      </c>
      <c r="B26" s="70" t="str">
        <f t="shared" si="4"/>
        <v>土</v>
      </c>
      <c r="C26" s="79">
        <v>0.625</v>
      </c>
      <c r="D26" s="79">
        <v>0.75</v>
      </c>
      <c r="E26" s="36"/>
      <c r="F26" s="36"/>
      <c r="G26" s="36"/>
      <c r="H26" s="9"/>
      <c r="I26" s="9">
        <v>1</v>
      </c>
      <c r="J26" s="72">
        <f t="shared" si="5"/>
        <v>0.125</v>
      </c>
      <c r="K26" s="73">
        <f t="shared" si="6"/>
        <v>3050</v>
      </c>
      <c r="L26" s="70"/>
      <c r="M26" s="3"/>
      <c r="N26" s="24">
        <f t="shared" si="0"/>
        <v>540</v>
      </c>
      <c r="O26" s="24">
        <f t="shared" si="1"/>
        <v>1</v>
      </c>
      <c r="P26" s="24">
        <f t="shared" si="2"/>
        <v>0</v>
      </c>
      <c r="Q26" s="24">
        <f t="shared" si="3"/>
        <v>0</v>
      </c>
      <c r="R26" s="24">
        <f t="shared" si="7"/>
        <v>2510</v>
      </c>
      <c r="S26" s="24">
        <f t="shared" si="8"/>
        <v>0</v>
      </c>
      <c r="T26" s="26">
        <f t="shared" si="9"/>
        <v>0</v>
      </c>
      <c r="U26" s="32">
        <f t="shared" si="10"/>
        <v>3050</v>
      </c>
      <c r="W26" s="34">
        <f t="shared" si="11"/>
        <v>44303</v>
      </c>
    </row>
    <row r="27" spans="1:23" s="12" customFormat="1" ht="20.100000000000001" customHeight="1" x14ac:dyDescent="0.15">
      <c r="A27" s="70">
        <v>18</v>
      </c>
      <c r="B27" s="70" t="str">
        <f t="shared" si="4"/>
        <v>日</v>
      </c>
      <c r="C27" s="79">
        <v>0.625</v>
      </c>
      <c r="D27" s="79">
        <v>0.75</v>
      </c>
      <c r="E27" s="36"/>
      <c r="F27" s="36"/>
      <c r="G27" s="36"/>
      <c r="H27" s="9"/>
      <c r="I27" s="9">
        <v>1</v>
      </c>
      <c r="J27" s="72">
        <f t="shared" si="5"/>
        <v>0.125</v>
      </c>
      <c r="K27" s="73">
        <f t="shared" si="6"/>
        <v>3050</v>
      </c>
      <c r="L27" s="70"/>
      <c r="M27" s="3"/>
      <c r="N27" s="24">
        <f t="shared" si="0"/>
        <v>540</v>
      </c>
      <c r="O27" s="24">
        <f t="shared" si="1"/>
        <v>1</v>
      </c>
      <c r="P27" s="24">
        <f t="shared" si="2"/>
        <v>0</v>
      </c>
      <c r="Q27" s="24">
        <f t="shared" si="3"/>
        <v>0</v>
      </c>
      <c r="R27" s="24">
        <f t="shared" si="7"/>
        <v>2510</v>
      </c>
      <c r="S27" s="24">
        <f t="shared" si="8"/>
        <v>0</v>
      </c>
      <c r="T27" s="26">
        <f t="shared" si="9"/>
        <v>0</v>
      </c>
      <c r="U27" s="32">
        <f t="shared" si="10"/>
        <v>3050</v>
      </c>
      <c r="W27" s="34">
        <f t="shared" si="11"/>
        <v>44304</v>
      </c>
    </row>
    <row r="28" spans="1:23" s="12" customFormat="1" ht="20.100000000000001" customHeight="1" x14ac:dyDescent="0.15">
      <c r="A28" s="70">
        <v>19</v>
      </c>
      <c r="B28" s="70" t="str">
        <f t="shared" si="4"/>
        <v>月</v>
      </c>
      <c r="C28" s="36"/>
      <c r="D28" s="36"/>
      <c r="E28" s="36"/>
      <c r="F28" s="36"/>
      <c r="G28" s="36"/>
      <c r="H28" s="9"/>
      <c r="I28" s="9"/>
      <c r="J28" s="72" t="str">
        <f t="shared" si="5"/>
        <v/>
      </c>
      <c r="K28" s="73" t="str">
        <f t="shared" si="6"/>
        <v/>
      </c>
      <c r="L28" s="70"/>
      <c r="M28" s="3"/>
      <c r="N28" s="24">
        <f t="shared" si="0"/>
        <v>0</v>
      </c>
      <c r="O28" s="24">
        <f t="shared" si="1"/>
        <v>0</v>
      </c>
      <c r="P28" s="24">
        <f t="shared" si="2"/>
        <v>0</v>
      </c>
      <c r="Q28" s="24">
        <f t="shared" si="3"/>
        <v>0</v>
      </c>
      <c r="R28" s="24">
        <f t="shared" si="7"/>
        <v>0</v>
      </c>
      <c r="S28" s="24">
        <f t="shared" si="8"/>
        <v>0</v>
      </c>
      <c r="T28" s="26">
        <f t="shared" si="9"/>
        <v>0</v>
      </c>
      <c r="U28" s="32">
        <f t="shared" si="10"/>
        <v>0</v>
      </c>
      <c r="W28" s="34">
        <f t="shared" si="11"/>
        <v>44305</v>
      </c>
    </row>
    <row r="29" spans="1:23" s="12" customFormat="1" ht="20.100000000000001" customHeight="1" x14ac:dyDescent="0.15">
      <c r="A29" s="70">
        <v>20</v>
      </c>
      <c r="B29" s="70" t="str">
        <f t="shared" si="4"/>
        <v>火</v>
      </c>
      <c r="C29" s="36"/>
      <c r="D29" s="36"/>
      <c r="E29" s="36"/>
      <c r="F29" s="36"/>
      <c r="G29" s="36"/>
      <c r="H29" s="9"/>
      <c r="I29" s="9"/>
      <c r="J29" s="72" t="str">
        <f t="shared" si="5"/>
        <v/>
      </c>
      <c r="K29" s="73" t="str">
        <f t="shared" si="6"/>
        <v/>
      </c>
      <c r="L29" s="70"/>
      <c r="M29" s="3"/>
      <c r="N29" s="24">
        <f t="shared" si="0"/>
        <v>0</v>
      </c>
      <c r="O29" s="24">
        <f t="shared" si="1"/>
        <v>0</v>
      </c>
      <c r="P29" s="24">
        <f t="shared" si="2"/>
        <v>0</v>
      </c>
      <c r="Q29" s="24">
        <f t="shared" si="3"/>
        <v>0</v>
      </c>
      <c r="R29" s="24">
        <f t="shared" si="7"/>
        <v>0</v>
      </c>
      <c r="S29" s="24">
        <f t="shared" si="8"/>
        <v>0</v>
      </c>
      <c r="T29" s="26">
        <f t="shared" si="9"/>
        <v>0</v>
      </c>
      <c r="U29" s="32">
        <f t="shared" si="10"/>
        <v>0</v>
      </c>
      <c r="W29" s="34">
        <f t="shared" si="11"/>
        <v>44306</v>
      </c>
    </row>
    <row r="30" spans="1:23" s="12" customFormat="1" ht="20.100000000000001" customHeight="1" x14ac:dyDescent="0.15">
      <c r="A30" s="70">
        <v>21</v>
      </c>
      <c r="B30" s="70" t="str">
        <f t="shared" si="4"/>
        <v>水</v>
      </c>
      <c r="C30" s="36"/>
      <c r="D30" s="36"/>
      <c r="E30" s="36"/>
      <c r="F30" s="36"/>
      <c r="G30" s="36"/>
      <c r="H30" s="9"/>
      <c r="I30" s="9"/>
      <c r="J30" s="72" t="str">
        <f t="shared" si="5"/>
        <v/>
      </c>
      <c r="K30" s="73" t="str">
        <f t="shared" si="6"/>
        <v/>
      </c>
      <c r="L30" s="70"/>
      <c r="M30" s="3"/>
      <c r="N30" s="24">
        <f t="shared" si="0"/>
        <v>0</v>
      </c>
      <c r="O30" s="24">
        <f t="shared" si="1"/>
        <v>0</v>
      </c>
      <c r="P30" s="24">
        <f t="shared" si="2"/>
        <v>0</v>
      </c>
      <c r="Q30" s="24">
        <f t="shared" si="3"/>
        <v>0</v>
      </c>
      <c r="R30" s="24">
        <f t="shared" si="7"/>
        <v>0</v>
      </c>
      <c r="S30" s="24">
        <f t="shared" si="8"/>
        <v>0</v>
      </c>
      <c r="T30" s="26">
        <f t="shared" si="9"/>
        <v>0</v>
      </c>
      <c r="U30" s="32">
        <f t="shared" si="10"/>
        <v>0</v>
      </c>
      <c r="W30" s="34">
        <f t="shared" si="11"/>
        <v>44307</v>
      </c>
    </row>
    <row r="31" spans="1:23" s="12" customFormat="1" ht="20.100000000000001" customHeight="1" x14ac:dyDescent="0.15">
      <c r="A31" s="70">
        <v>22</v>
      </c>
      <c r="B31" s="70" t="str">
        <f t="shared" si="4"/>
        <v>木</v>
      </c>
      <c r="C31" s="79">
        <v>0.41666666666666669</v>
      </c>
      <c r="D31" s="79">
        <v>0.66666666666666663</v>
      </c>
      <c r="E31" s="36"/>
      <c r="F31" s="36"/>
      <c r="G31" s="36">
        <v>1</v>
      </c>
      <c r="H31" s="9"/>
      <c r="I31" s="9"/>
      <c r="J31" s="72">
        <f t="shared" si="5"/>
        <v>0.24999999999999994</v>
      </c>
      <c r="K31" s="73">
        <f t="shared" si="6"/>
        <v>5440</v>
      </c>
      <c r="L31" s="70"/>
      <c r="M31" s="3"/>
      <c r="N31" s="24">
        <f t="shared" si="0"/>
        <v>420</v>
      </c>
      <c r="O31" s="24">
        <f t="shared" si="1"/>
        <v>0</v>
      </c>
      <c r="P31" s="24">
        <f t="shared" si="2"/>
        <v>0</v>
      </c>
      <c r="Q31" s="24">
        <f t="shared" si="3"/>
        <v>1</v>
      </c>
      <c r="R31" s="24">
        <f t="shared" si="7"/>
        <v>0</v>
      </c>
      <c r="S31" s="24">
        <f t="shared" si="8"/>
        <v>0</v>
      </c>
      <c r="T31" s="26">
        <f t="shared" si="9"/>
        <v>5020</v>
      </c>
      <c r="U31" s="32">
        <f t="shared" si="10"/>
        <v>5440</v>
      </c>
      <c r="W31" s="34">
        <f t="shared" si="11"/>
        <v>44308</v>
      </c>
    </row>
    <row r="32" spans="1:23" s="12" customFormat="1" ht="20.100000000000001" customHeight="1" x14ac:dyDescent="0.15">
      <c r="A32" s="70">
        <v>23</v>
      </c>
      <c r="B32" s="70" t="str">
        <f t="shared" si="4"/>
        <v>金</v>
      </c>
      <c r="C32" s="36"/>
      <c r="D32" s="36"/>
      <c r="E32" s="36"/>
      <c r="F32" s="36"/>
      <c r="G32" s="36"/>
      <c r="H32" s="9"/>
      <c r="I32" s="9"/>
      <c r="J32" s="72" t="str">
        <f t="shared" si="5"/>
        <v/>
      </c>
      <c r="K32" s="73" t="str">
        <f t="shared" si="6"/>
        <v/>
      </c>
      <c r="L32" s="70"/>
      <c r="M32" s="3"/>
      <c r="N32" s="24">
        <f t="shared" si="0"/>
        <v>0</v>
      </c>
      <c r="O32" s="24">
        <f t="shared" si="1"/>
        <v>0</v>
      </c>
      <c r="P32" s="24">
        <f t="shared" si="2"/>
        <v>0</v>
      </c>
      <c r="Q32" s="24">
        <f t="shared" si="3"/>
        <v>0</v>
      </c>
      <c r="R32" s="24">
        <f t="shared" si="7"/>
        <v>0</v>
      </c>
      <c r="S32" s="24">
        <f t="shared" si="8"/>
        <v>0</v>
      </c>
      <c r="T32" s="26">
        <f t="shared" si="9"/>
        <v>0</v>
      </c>
      <c r="U32" s="32">
        <f t="shared" si="10"/>
        <v>0</v>
      </c>
      <c r="W32" s="34">
        <f t="shared" si="11"/>
        <v>44309</v>
      </c>
    </row>
    <row r="33" spans="1:23" s="12" customFormat="1" ht="20.100000000000001" customHeight="1" x14ac:dyDescent="0.15">
      <c r="A33" s="70">
        <v>24</v>
      </c>
      <c r="B33" s="70" t="str">
        <f t="shared" si="4"/>
        <v>土</v>
      </c>
      <c r="C33" s="79">
        <v>0.375</v>
      </c>
      <c r="D33" s="79">
        <v>0.65625</v>
      </c>
      <c r="E33" s="79">
        <v>0.67708333333333337</v>
      </c>
      <c r="F33" s="79">
        <v>0.75</v>
      </c>
      <c r="G33" s="36">
        <v>1</v>
      </c>
      <c r="H33" s="9"/>
      <c r="I33" s="9"/>
      <c r="J33" s="72">
        <f t="shared" si="5"/>
        <v>0.35416666666666663</v>
      </c>
      <c r="K33" s="73">
        <f t="shared" si="6"/>
        <v>5440</v>
      </c>
      <c r="L33" s="70"/>
      <c r="M33" s="3"/>
      <c r="N33" s="24">
        <f t="shared" si="0"/>
        <v>420</v>
      </c>
      <c r="O33" s="24">
        <f t="shared" si="1"/>
        <v>0</v>
      </c>
      <c r="P33" s="24">
        <f t="shared" si="2"/>
        <v>0</v>
      </c>
      <c r="Q33" s="24">
        <f t="shared" si="3"/>
        <v>1</v>
      </c>
      <c r="R33" s="24">
        <f t="shared" si="7"/>
        <v>0</v>
      </c>
      <c r="S33" s="24">
        <f t="shared" si="8"/>
        <v>0</v>
      </c>
      <c r="T33" s="26">
        <f t="shared" si="9"/>
        <v>5020</v>
      </c>
      <c r="U33" s="32">
        <f t="shared" si="10"/>
        <v>5440</v>
      </c>
      <c r="W33" s="34">
        <f t="shared" si="11"/>
        <v>44310</v>
      </c>
    </row>
    <row r="34" spans="1:23" s="12" customFormat="1" ht="20.100000000000001" customHeight="1" x14ac:dyDescent="0.15">
      <c r="A34" s="70">
        <v>25</v>
      </c>
      <c r="B34" s="70" t="str">
        <f t="shared" si="4"/>
        <v>日</v>
      </c>
      <c r="C34" s="36"/>
      <c r="D34" s="36"/>
      <c r="E34" s="36"/>
      <c r="F34" s="36"/>
      <c r="G34" s="36"/>
      <c r="H34" s="9"/>
      <c r="I34" s="9"/>
      <c r="J34" s="72" t="str">
        <f t="shared" si="5"/>
        <v/>
      </c>
      <c r="K34" s="73" t="str">
        <f t="shared" si="6"/>
        <v/>
      </c>
      <c r="L34" s="70"/>
      <c r="M34" s="3"/>
      <c r="N34" s="24">
        <f t="shared" si="0"/>
        <v>0</v>
      </c>
      <c r="O34" s="24">
        <f t="shared" si="1"/>
        <v>0</v>
      </c>
      <c r="P34" s="24">
        <f t="shared" si="2"/>
        <v>0</v>
      </c>
      <c r="Q34" s="24">
        <f t="shared" si="3"/>
        <v>0</v>
      </c>
      <c r="R34" s="24">
        <f t="shared" si="7"/>
        <v>0</v>
      </c>
      <c r="S34" s="24">
        <f t="shared" si="8"/>
        <v>0</v>
      </c>
      <c r="T34" s="26">
        <f t="shared" si="9"/>
        <v>0</v>
      </c>
      <c r="U34" s="32">
        <f t="shared" si="10"/>
        <v>0</v>
      </c>
      <c r="W34" s="34">
        <f t="shared" si="11"/>
        <v>44311</v>
      </c>
    </row>
    <row r="35" spans="1:23" s="12" customFormat="1" ht="20.100000000000001" customHeight="1" x14ac:dyDescent="0.15">
      <c r="A35" s="70">
        <v>26</v>
      </c>
      <c r="B35" s="70" t="str">
        <f t="shared" si="4"/>
        <v>月</v>
      </c>
      <c r="C35" s="36"/>
      <c r="D35" s="36"/>
      <c r="E35" s="36"/>
      <c r="F35" s="36"/>
      <c r="G35" s="36"/>
      <c r="H35" s="9"/>
      <c r="I35" s="9"/>
      <c r="J35" s="72" t="str">
        <f t="shared" si="5"/>
        <v/>
      </c>
      <c r="K35" s="73" t="str">
        <f t="shared" si="6"/>
        <v/>
      </c>
      <c r="L35" s="70"/>
      <c r="M35" s="3"/>
      <c r="N35" s="24">
        <f t="shared" si="0"/>
        <v>0</v>
      </c>
      <c r="O35" s="24">
        <f t="shared" si="1"/>
        <v>0</v>
      </c>
      <c r="P35" s="24">
        <f t="shared" si="2"/>
        <v>0</v>
      </c>
      <c r="Q35" s="24">
        <f t="shared" si="3"/>
        <v>0</v>
      </c>
      <c r="R35" s="24">
        <f t="shared" si="7"/>
        <v>0</v>
      </c>
      <c r="S35" s="24">
        <f t="shared" si="8"/>
        <v>0</v>
      </c>
      <c r="T35" s="26">
        <f t="shared" si="9"/>
        <v>0</v>
      </c>
      <c r="U35" s="32">
        <f t="shared" si="10"/>
        <v>0</v>
      </c>
      <c r="W35" s="34">
        <f t="shared" si="11"/>
        <v>44312</v>
      </c>
    </row>
    <row r="36" spans="1:23" s="12" customFormat="1" ht="20.100000000000001" customHeight="1" x14ac:dyDescent="0.15">
      <c r="A36" s="70">
        <v>27</v>
      </c>
      <c r="B36" s="70" t="str">
        <f t="shared" si="4"/>
        <v>火</v>
      </c>
      <c r="C36" s="79">
        <v>0.375</v>
      </c>
      <c r="D36" s="79">
        <v>0.41666666666666669</v>
      </c>
      <c r="E36" s="79">
        <v>0.4375</v>
      </c>
      <c r="F36" s="79">
        <v>0.72916666666666663</v>
      </c>
      <c r="G36" s="36">
        <v>1</v>
      </c>
      <c r="H36" s="9"/>
      <c r="I36" s="9"/>
      <c r="J36" s="72">
        <f t="shared" si="5"/>
        <v>0.33333333333333331</v>
      </c>
      <c r="K36" s="73">
        <f t="shared" si="6"/>
        <v>5440</v>
      </c>
      <c r="L36" s="70"/>
      <c r="M36" s="3"/>
      <c r="N36" s="24">
        <f t="shared" si="0"/>
        <v>420</v>
      </c>
      <c r="O36" s="24">
        <f t="shared" si="1"/>
        <v>0</v>
      </c>
      <c r="P36" s="24">
        <f t="shared" si="2"/>
        <v>0</v>
      </c>
      <c r="Q36" s="24">
        <f t="shared" si="3"/>
        <v>1</v>
      </c>
      <c r="R36" s="24">
        <f t="shared" si="7"/>
        <v>0</v>
      </c>
      <c r="S36" s="24">
        <f t="shared" si="8"/>
        <v>0</v>
      </c>
      <c r="T36" s="26">
        <f t="shared" si="9"/>
        <v>5020</v>
      </c>
      <c r="U36" s="32">
        <f t="shared" si="10"/>
        <v>5440</v>
      </c>
      <c r="W36" s="34">
        <f t="shared" si="11"/>
        <v>44313</v>
      </c>
    </row>
    <row r="37" spans="1:23" s="12" customFormat="1" ht="20.100000000000001" customHeight="1" x14ac:dyDescent="0.15">
      <c r="A37" s="70">
        <v>28</v>
      </c>
      <c r="B37" s="70" t="str">
        <f t="shared" si="4"/>
        <v>水</v>
      </c>
      <c r="C37" s="79">
        <v>0.375</v>
      </c>
      <c r="D37" s="79">
        <v>0.41666666666666669</v>
      </c>
      <c r="E37" s="79">
        <v>0.4375</v>
      </c>
      <c r="F37" s="79">
        <v>0.72916666666666663</v>
      </c>
      <c r="G37" s="36">
        <v>1</v>
      </c>
      <c r="H37" s="9"/>
      <c r="I37" s="9"/>
      <c r="J37" s="72">
        <f t="shared" si="5"/>
        <v>0.33333333333333331</v>
      </c>
      <c r="K37" s="73">
        <f t="shared" si="6"/>
        <v>5440</v>
      </c>
      <c r="L37" s="70"/>
      <c r="M37" s="3"/>
      <c r="N37" s="24">
        <f t="shared" si="0"/>
        <v>420</v>
      </c>
      <c r="O37" s="24">
        <f t="shared" si="1"/>
        <v>0</v>
      </c>
      <c r="P37" s="24">
        <f t="shared" si="2"/>
        <v>0</v>
      </c>
      <c r="Q37" s="24">
        <f t="shared" si="3"/>
        <v>1</v>
      </c>
      <c r="R37" s="24">
        <f t="shared" si="7"/>
        <v>0</v>
      </c>
      <c r="S37" s="24">
        <f t="shared" si="8"/>
        <v>0</v>
      </c>
      <c r="T37" s="26">
        <f t="shared" si="9"/>
        <v>5020</v>
      </c>
      <c r="U37" s="32">
        <f t="shared" si="10"/>
        <v>5440</v>
      </c>
      <c r="W37" s="34">
        <f t="shared" si="11"/>
        <v>44314</v>
      </c>
    </row>
    <row r="38" spans="1:23" s="12" customFormat="1" ht="20.100000000000001" customHeight="1" x14ac:dyDescent="0.15">
      <c r="A38" s="70">
        <v>29</v>
      </c>
      <c r="B38" s="70" t="str">
        <f t="shared" si="4"/>
        <v>木</v>
      </c>
      <c r="C38" s="36"/>
      <c r="D38" s="36"/>
      <c r="E38" s="36"/>
      <c r="F38" s="36"/>
      <c r="G38" s="36"/>
      <c r="H38" s="9"/>
      <c r="I38" s="9"/>
      <c r="J38" s="72" t="str">
        <f t="shared" si="5"/>
        <v/>
      </c>
      <c r="K38" s="73" t="str">
        <f t="shared" si="6"/>
        <v/>
      </c>
      <c r="L38" s="70"/>
      <c r="M38" s="3"/>
      <c r="N38" s="24">
        <f t="shared" si="0"/>
        <v>0</v>
      </c>
      <c r="O38" s="24">
        <f t="shared" si="1"/>
        <v>0</v>
      </c>
      <c r="P38" s="24">
        <f t="shared" si="2"/>
        <v>0</v>
      </c>
      <c r="Q38" s="24">
        <f t="shared" si="3"/>
        <v>0</v>
      </c>
      <c r="R38" s="24">
        <f t="shared" si="7"/>
        <v>0</v>
      </c>
      <c r="S38" s="24">
        <f t="shared" si="8"/>
        <v>0</v>
      </c>
      <c r="T38" s="26">
        <f t="shared" si="9"/>
        <v>0</v>
      </c>
      <c r="U38" s="32">
        <f t="shared" si="10"/>
        <v>0</v>
      </c>
      <c r="W38" s="34">
        <f t="shared" si="11"/>
        <v>44315</v>
      </c>
    </row>
    <row r="39" spans="1:23" s="12" customFormat="1" ht="20.100000000000001" customHeight="1" x14ac:dyDescent="0.15">
      <c r="A39" s="70">
        <v>30</v>
      </c>
      <c r="B39" s="70" t="str">
        <f t="shared" si="4"/>
        <v>金</v>
      </c>
      <c r="C39" s="36"/>
      <c r="D39" s="36"/>
      <c r="E39" s="36"/>
      <c r="F39" s="36"/>
      <c r="G39" s="36"/>
      <c r="H39" s="9"/>
      <c r="I39" s="9"/>
      <c r="J39" s="72" t="str">
        <f t="shared" si="5"/>
        <v/>
      </c>
      <c r="K39" s="73" t="str">
        <f t="shared" si="6"/>
        <v/>
      </c>
      <c r="L39" s="70"/>
      <c r="M39" s="3"/>
      <c r="N39" s="24">
        <f t="shared" si="0"/>
        <v>0</v>
      </c>
      <c r="O39" s="24">
        <f t="shared" si="1"/>
        <v>0</v>
      </c>
      <c r="P39" s="24">
        <f t="shared" si="2"/>
        <v>0</v>
      </c>
      <c r="Q39" s="24">
        <f t="shared" si="3"/>
        <v>0</v>
      </c>
      <c r="R39" s="24">
        <f t="shared" si="7"/>
        <v>0</v>
      </c>
      <c r="S39" s="24">
        <f t="shared" si="8"/>
        <v>0</v>
      </c>
      <c r="T39" s="26">
        <f t="shared" si="9"/>
        <v>0</v>
      </c>
      <c r="U39" s="32">
        <f t="shared" si="10"/>
        <v>0</v>
      </c>
      <c r="W39" s="34">
        <f t="shared" si="11"/>
        <v>44316</v>
      </c>
    </row>
    <row r="40" spans="1:23" s="12" customFormat="1" ht="20.100000000000001" customHeight="1" x14ac:dyDescent="0.15">
      <c r="A40" s="70">
        <v>31</v>
      </c>
      <c r="B40" s="70" t="str">
        <f t="shared" si="4"/>
        <v>土</v>
      </c>
      <c r="C40" s="79"/>
      <c r="D40" s="79"/>
      <c r="E40" s="79"/>
      <c r="F40" s="79"/>
      <c r="G40" s="36"/>
      <c r="H40" s="9"/>
      <c r="I40" s="9"/>
      <c r="J40" s="72" t="str">
        <f t="shared" si="5"/>
        <v/>
      </c>
      <c r="K40" s="73" t="str">
        <f t="shared" si="6"/>
        <v/>
      </c>
      <c r="L40" s="70"/>
      <c r="M40" s="3"/>
      <c r="N40" s="24">
        <f t="shared" si="0"/>
        <v>0</v>
      </c>
      <c r="O40" s="24">
        <f t="shared" si="1"/>
        <v>0</v>
      </c>
      <c r="P40" s="24">
        <f t="shared" si="2"/>
        <v>0</v>
      </c>
      <c r="Q40" s="24">
        <f t="shared" si="3"/>
        <v>0</v>
      </c>
      <c r="R40" s="24">
        <f t="shared" si="7"/>
        <v>0</v>
      </c>
      <c r="S40" s="24">
        <f t="shared" si="8"/>
        <v>0</v>
      </c>
      <c r="T40" s="26">
        <f t="shared" si="9"/>
        <v>0</v>
      </c>
      <c r="U40" s="32">
        <f t="shared" si="10"/>
        <v>0</v>
      </c>
      <c r="W40" s="34">
        <f t="shared" si="11"/>
        <v>44317</v>
      </c>
    </row>
    <row r="41" spans="1:23" s="13" customFormat="1" ht="20.100000000000001" customHeight="1" thickBot="1" x14ac:dyDescent="0.2">
      <c r="A41" s="158" t="s">
        <v>10</v>
      </c>
      <c r="B41" s="159"/>
      <c r="C41" s="159"/>
      <c r="D41" s="159"/>
      <c r="E41" s="159"/>
      <c r="F41" s="160"/>
      <c r="G41" s="71">
        <f t="shared" ref="G41:K41" si="12">SUM(G10:G40)</f>
        <v>6</v>
      </c>
      <c r="H41" s="71">
        <f t="shared" si="12"/>
        <v>2</v>
      </c>
      <c r="I41" s="71">
        <f t="shared" si="12"/>
        <v>6</v>
      </c>
      <c r="J41" s="74">
        <f t="shared" si="12"/>
        <v>2.5625000000000004</v>
      </c>
      <c r="K41" s="75">
        <f t="shared" si="12"/>
        <v>51740</v>
      </c>
      <c r="L41" s="76"/>
      <c r="N41" s="14">
        <f t="shared" ref="N41:U41" si="13">SUM(N10:N40)</f>
        <v>6560</v>
      </c>
      <c r="O41" s="14">
        <f t="shared" si="13"/>
        <v>6</v>
      </c>
      <c r="P41" s="14">
        <f t="shared" si="13"/>
        <v>0</v>
      </c>
      <c r="Q41" s="14">
        <f t="shared" si="13"/>
        <v>6</v>
      </c>
      <c r="R41" s="14">
        <f t="shared" si="13"/>
        <v>15060</v>
      </c>
      <c r="S41" s="14">
        <f t="shared" si="13"/>
        <v>0</v>
      </c>
      <c r="T41" s="27">
        <f t="shared" si="13"/>
        <v>30120</v>
      </c>
      <c r="U41" s="33">
        <f t="shared" si="13"/>
        <v>51740</v>
      </c>
      <c r="W41" s="34"/>
    </row>
    <row r="42" spans="1:23" ht="15" customHeight="1" x14ac:dyDescent="0.15">
      <c r="A42" s="2"/>
    </row>
    <row r="43" spans="1:23" ht="20.100000000000001" customHeight="1" x14ac:dyDescent="0.15">
      <c r="A43" s="2"/>
      <c r="C43" s="153" t="s">
        <v>52</v>
      </c>
      <c r="D43" s="153"/>
      <c r="E43" s="153"/>
      <c r="F43" s="75">
        <f>ROUNDDOWN(K41*0.1,0)</f>
        <v>5174</v>
      </c>
      <c r="H43" s="149" t="s">
        <v>24</v>
      </c>
      <c r="I43" s="150"/>
      <c r="J43" s="8" t="s">
        <v>18</v>
      </c>
      <c r="K43" s="8" t="s">
        <v>19</v>
      </c>
      <c r="L43" s="8" t="s">
        <v>20</v>
      </c>
      <c r="O43" s="18" t="s">
        <v>29</v>
      </c>
      <c r="P43" s="18" t="s">
        <v>30</v>
      </c>
      <c r="Q43" s="19" t="s">
        <v>31</v>
      </c>
    </row>
    <row r="44" spans="1:23" ht="20.100000000000001" customHeight="1" x14ac:dyDescent="0.15">
      <c r="C44" s="154" t="s">
        <v>53</v>
      </c>
      <c r="D44" s="154"/>
      <c r="E44" s="154"/>
      <c r="F44" s="75">
        <f>MIN(F43,I5)</f>
        <v>4600</v>
      </c>
      <c r="H44" s="150"/>
      <c r="I44" s="150"/>
      <c r="J44" s="77">
        <f>G41</f>
        <v>6</v>
      </c>
      <c r="K44" s="77">
        <f>H41</f>
        <v>2</v>
      </c>
      <c r="L44" s="77">
        <f>I41</f>
        <v>6</v>
      </c>
      <c r="O44" s="121" t="s">
        <v>32</v>
      </c>
      <c r="P44" s="21" t="s">
        <v>26</v>
      </c>
      <c r="Q44" s="23">
        <v>5020</v>
      </c>
    </row>
    <row r="45" spans="1:23" ht="22.5" x14ac:dyDescent="0.15">
      <c r="C45" s="154" t="s">
        <v>54</v>
      </c>
      <c r="D45" s="154"/>
      <c r="E45" s="154"/>
      <c r="F45" s="75">
        <f>K41-F44</f>
        <v>47140</v>
      </c>
      <c r="H45" s="151" t="s">
        <v>23</v>
      </c>
      <c r="I45" s="150"/>
      <c r="J45" s="8" t="s">
        <v>25</v>
      </c>
      <c r="K45" s="1" t="s">
        <v>0</v>
      </c>
      <c r="L45" s="8" t="s">
        <v>26</v>
      </c>
      <c r="O45" s="122"/>
      <c r="P45" s="29" t="s">
        <v>0</v>
      </c>
      <c r="Q45" s="23">
        <v>3765</v>
      </c>
    </row>
    <row r="46" spans="1:23" ht="20.100000000000001" customHeight="1" x14ac:dyDescent="0.15">
      <c r="H46" s="150"/>
      <c r="I46" s="150"/>
      <c r="J46" s="78">
        <f>COUNTIF(J10:J40,"&lt;4:00")</f>
        <v>6</v>
      </c>
      <c r="K46" s="78">
        <f>COUNTIFS(J10:J40,"&gt;=4:00",J10:J40,"&lt;6:00")</f>
        <v>0</v>
      </c>
      <c r="L46" s="78">
        <f>COUNTIF(J10:J40,"&gt;=6:00")</f>
        <v>6</v>
      </c>
      <c r="O46" s="123"/>
      <c r="P46" s="30" t="s">
        <v>25</v>
      </c>
      <c r="Q46" s="23">
        <v>2510</v>
      </c>
    </row>
    <row r="47" spans="1:23" ht="19.5" customHeight="1" x14ac:dyDescent="0.15">
      <c r="O47" s="121" t="s">
        <v>33</v>
      </c>
      <c r="P47" s="30" t="s">
        <v>26</v>
      </c>
      <c r="Q47" s="23">
        <v>10040</v>
      </c>
    </row>
    <row r="48" spans="1:23" ht="24.75" customHeight="1" x14ac:dyDescent="0.15">
      <c r="O48" s="122"/>
      <c r="P48" s="29" t="s">
        <v>0</v>
      </c>
      <c r="Q48" s="23">
        <v>7530</v>
      </c>
    </row>
    <row r="49" spans="15:17" ht="19.5" customHeight="1" x14ac:dyDescent="0.15">
      <c r="O49" s="123"/>
      <c r="P49" s="30" t="s">
        <v>25</v>
      </c>
      <c r="Q49" s="23">
        <v>5020</v>
      </c>
    </row>
    <row r="50" spans="15:17" ht="19.5" customHeight="1" x14ac:dyDescent="0.15">
      <c r="O50" s="22" t="s">
        <v>34</v>
      </c>
      <c r="P50" s="22"/>
      <c r="Q50" s="23">
        <v>420</v>
      </c>
    </row>
    <row r="51" spans="15:17" ht="19.5" customHeight="1" x14ac:dyDescent="0.15">
      <c r="O51" s="22" t="s">
        <v>19</v>
      </c>
      <c r="P51" s="22"/>
      <c r="Q51" s="23">
        <v>400</v>
      </c>
    </row>
    <row r="52" spans="15:17" ht="19.5" customHeight="1" x14ac:dyDescent="0.15">
      <c r="O52" s="22" t="s">
        <v>20</v>
      </c>
      <c r="P52" s="22" t="s">
        <v>35</v>
      </c>
      <c r="Q52" s="23">
        <v>540</v>
      </c>
    </row>
    <row r="53" spans="15:17" x14ac:dyDescent="0.15">
      <c r="O53" s="20" t="s">
        <v>36</v>
      </c>
      <c r="P53" s="20"/>
      <c r="Q53" s="20"/>
    </row>
    <row r="54" spans="15:17" x14ac:dyDescent="0.15">
      <c r="O54" s="20" t="s">
        <v>37</v>
      </c>
      <c r="P54" s="20"/>
      <c r="Q54" s="20"/>
    </row>
    <row r="55" spans="15:17" x14ac:dyDescent="0.15">
      <c r="O55" s="20" t="s">
        <v>38</v>
      </c>
      <c r="P55" s="20"/>
      <c r="Q55" s="20"/>
    </row>
  </sheetData>
  <mergeCells count="38">
    <mergeCell ref="G4:J4"/>
    <mergeCell ref="A41:F41"/>
    <mergeCell ref="A5:B5"/>
    <mergeCell ref="A4:B4"/>
    <mergeCell ref="C5:E5"/>
    <mergeCell ref="C4:E4"/>
    <mergeCell ref="A7:A9"/>
    <mergeCell ref="B7:B9"/>
    <mergeCell ref="C7:D7"/>
    <mergeCell ref="C8:C9"/>
    <mergeCell ref="I5:J5"/>
    <mergeCell ref="H45:I46"/>
    <mergeCell ref="E7:F7"/>
    <mergeCell ref="E8:E9"/>
    <mergeCell ref="F8:F9"/>
    <mergeCell ref="G7:G9"/>
    <mergeCell ref="H7:H9"/>
    <mergeCell ref="I7:I9"/>
    <mergeCell ref="C43:E43"/>
    <mergeCell ref="C44:E44"/>
    <mergeCell ref="C45:E45"/>
    <mergeCell ref="L7:L9"/>
    <mergeCell ref="K7:K9"/>
    <mergeCell ref="J7:J9"/>
    <mergeCell ref="D8:D9"/>
    <mergeCell ref="H43:I44"/>
    <mergeCell ref="O44:O46"/>
    <mergeCell ref="O47:O49"/>
    <mergeCell ref="N7:N9"/>
    <mergeCell ref="P8:P9"/>
    <mergeCell ref="O8:O9"/>
    <mergeCell ref="U7:U9"/>
    <mergeCell ref="Q8:Q9"/>
    <mergeCell ref="O7:Q7"/>
    <mergeCell ref="R7:T7"/>
    <mergeCell ref="R8:R9"/>
    <mergeCell ref="S8:S9"/>
    <mergeCell ref="T8:T9"/>
  </mergeCells>
  <phoneticPr fontId="1"/>
  <dataValidations count="2"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G5">
      <formula1>"1,2"</formula1>
    </dataValidation>
  </dataValidations>
  <pageMargins left="0.84" right="0.57999999999999996" top="0.75" bottom="0.75" header="0.3" footer="0.3"/>
  <pageSetup paperSize="9" scale="9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view="pageBreakPreview" zoomScale="79" zoomScaleNormal="85" zoomScaleSheetLayoutView="79" workbookViewId="0">
      <pane ySplit="9" topLeftCell="A10" activePane="bottomLeft" state="frozen"/>
      <selection pane="bottomLeft"/>
    </sheetView>
  </sheetViews>
  <sheetFormatPr defaultRowHeight="13.5" x14ac:dyDescent="0.15"/>
  <cols>
    <col min="1" max="2" width="5.625" customWidth="1"/>
    <col min="3" max="7" width="7.625" customWidth="1"/>
    <col min="8" max="8" width="10.375" customWidth="1"/>
    <col min="9" max="11" width="7.625" customWidth="1"/>
    <col min="12" max="12" width="11.875" customWidth="1"/>
    <col min="13" max="13" width="10.375" style="10" customWidth="1"/>
    <col min="14" max="14" width="9" style="10"/>
    <col min="16" max="16" width="10.25" customWidth="1"/>
    <col min="18" max="20" width="7.625" customWidth="1"/>
    <col min="25" max="25" width="9.5" bestFit="1" customWidth="1"/>
  </cols>
  <sheetData>
    <row r="1" spans="1:25" ht="17.25" x14ac:dyDescent="0.15">
      <c r="A1" s="4" t="s">
        <v>1</v>
      </c>
    </row>
    <row r="2" spans="1:25" ht="9.9499999999999993" customHeight="1" x14ac:dyDescent="0.15">
      <c r="A2" s="4"/>
    </row>
    <row r="3" spans="1:25" s="5" customFormat="1" x14ac:dyDescent="0.15">
      <c r="A3" s="6" t="s">
        <v>11</v>
      </c>
      <c r="B3" s="68">
        <v>3</v>
      </c>
      <c r="C3" s="5" t="s">
        <v>12</v>
      </c>
      <c r="D3" s="68">
        <v>4</v>
      </c>
      <c r="E3" s="5" t="s">
        <v>13</v>
      </c>
      <c r="F3" s="7"/>
      <c r="G3" s="37">
        <f>B3+2018</f>
        <v>2021</v>
      </c>
      <c r="H3" s="7"/>
      <c r="M3" s="11"/>
      <c r="N3" s="11"/>
    </row>
    <row r="4" spans="1:25" ht="21.75" customHeight="1" thickBot="1" x14ac:dyDescent="0.2">
      <c r="A4" s="161" t="s">
        <v>2</v>
      </c>
      <c r="B4" s="162"/>
      <c r="C4" s="163">
        <v>1220822222</v>
      </c>
      <c r="D4" s="164"/>
      <c r="E4" s="165"/>
      <c r="F4" s="15" t="s">
        <v>3</v>
      </c>
      <c r="G4" s="155" t="s">
        <v>79</v>
      </c>
      <c r="H4" s="172"/>
      <c r="I4" s="172"/>
      <c r="J4" s="156"/>
      <c r="K4" s="156"/>
      <c r="L4" s="157"/>
    </row>
    <row r="5" spans="1:25" ht="22.5" customHeight="1" thickBot="1" x14ac:dyDescent="0.2">
      <c r="A5" s="161" t="s">
        <v>28</v>
      </c>
      <c r="B5" s="162"/>
      <c r="C5" s="163" t="s">
        <v>50</v>
      </c>
      <c r="D5" s="164"/>
      <c r="E5" s="165"/>
      <c r="F5" s="16" t="s">
        <v>29</v>
      </c>
      <c r="G5" s="173">
        <v>2</v>
      </c>
      <c r="H5" s="174"/>
      <c r="I5" s="175"/>
      <c r="J5" s="17" t="s">
        <v>4</v>
      </c>
      <c r="K5" s="166">
        <v>37200</v>
      </c>
      <c r="L5" s="167"/>
      <c r="Q5" s="28" t="s">
        <v>47</v>
      </c>
    </row>
    <row r="6" spans="1:25" ht="9.9499999999999993" customHeight="1" thickBot="1" x14ac:dyDescent="0.2">
      <c r="A6" s="2"/>
    </row>
    <row r="7" spans="1:25" ht="16.5" customHeight="1" x14ac:dyDescent="0.15">
      <c r="A7" s="152" t="s">
        <v>5</v>
      </c>
      <c r="B7" s="152" t="s">
        <v>6</v>
      </c>
      <c r="C7" s="152" t="s">
        <v>21</v>
      </c>
      <c r="D7" s="152"/>
      <c r="E7" s="152" t="s">
        <v>22</v>
      </c>
      <c r="F7" s="152"/>
      <c r="G7" s="152" t="s">
        <v>49</v>
      </c>
      <c r="H7" s="152"/>
      <c r="I7" s="143" t="s">
        <v>7</v>
      </c>
      <c r="J7" s="143" t="s">
        <v>8</v>
      </c>
      <c r="K7" s="143" t="s">
        <v>9</v>
      </c>
      <c r="L7" s="143" t="s">
        <v>14</v>
      </c>
      <c r="M7" s="171" t="s">
        <v>51</v>
      </c>
      <c r="N7" s="143" t="s">
        <v>15</v>
      </c>
      <c r="O7" s="3"/>
      <c r="P7" s="140" t="s">
        <v>39</v>
      </c>
      <c r="Q7" s="133" t="s">
        <v>45</v>
      </c>
      <c r="R7" s="134"/>
      <c r="S7" s="135"/>
      <c r="T7" s="133" t="s">
        <v>46</v>
      </c>
      <c r="U7" s="134"/>
      <c r="V7" s="134"/>
      <c r="W7" s="129" t="s">
        <v>40</v>
      </c>
    </row>
    <row r="8" spans="1:25" ht="8.1" customHeight="1" x14ac:dyDescent="0.15">
      <c r="A8" s="152"/>
      <c r="B8" s="152"/>
      <c r="C8" s="147" t="s">
        <v>16</v>
      </c>
      <c r="D8" s="147" t="s">
        <v>17</v>
      </c>
      <c r="E8" s="147" t="s">
        <v>16</v>
      </c>
      <c r="F8" s="147" t="s">
        <v>17</v>
      </c>
      <c r="G8" s="147" t="s">
        <v>16</v>
      </c>
      <c r="H8" s="147" t="s">
        <v>17</v>
      </c>
      <c r="I8" s="143"/>
      <c r="J8" s="143"/>
      <c r="K8" s="143"/>
      <c r="L8" s="143"/>
      <c r="M8" s="171"/>
      <c r="N8" s="143"/>
      <c r="O8" s="3"/>
      <c r="P8" s="141"/>
      <c r="Q8" s="131" t="s">
        <v>25</v>
      </c>
      <c r="R8" s="136" t="s">
        <v>43</v>
      </c>
      <c r="S8" s="131" t="s">
        <v>44</v>
      </c>
      <c r="T8" s="131" t="s">
        <v>25</v>
      </c>
      <c r="U8" s="136" t="s">
        <v>43</v>
      </c>
      <c r="V8" s="138" t="s">
        <v>44</v>
      </c>
      <c r="W8" s="130"/>
    </row>
    <row r="9" spans="1:25" ht="10.5" customHeight="1" x14ac:dyDescent="0.15">
      <c r="A9" s="152"/>
      <c r="B9" s="152"/>
      <c r="C9" s="148"/>
      <c r="D9" s="148"/>
      <c r="E9" s="148"/>
      <c r="F9" s="148"/>
      <c r="G9" s="148"/>
      <c r="H9" s="148"/>
      <c r="I9" s="143"/>
      <c r="J9" s="143"/>
      <c r="K9" s="143"/>
      <c r="L9" s="143"/>
      <c r="M9" s="171"/>
      <c r="N9" s="143"/>
      <c r="O9" s="3"/>
      <c r="P9" s="141"/>
      <c r="Q9" s="132"/>
      <c r="R9" s="142"/>
      <c r="S9" s="132"/>
      <c r="T9" s="132"/>
      <c r="U9" s="137"/>
      <c r="V9" s="139"/>
      <c r="W9" s="130"/>
    </row>
    <row r="10" spans="1:25" s="12" customFormat="1" ht="20.100000000000001" customHeight="1" x14ac:dyDescent="0.15">
      <c r="A10" s="80">
        <v>1</v>
      </c>
      <c r="B10" s="80" t="str">
        <f>TEXT(Y10,"aaa")</f>
        <v>木</v>
      </c>
      <c r="C10" s="79">
        <v>0.625</v>
      </c>
      <c r="D10" s="79">
        <v>0.75</v>
      </c>
      <c r="E10" s="79"/>
      <c r="F10" s="79"/>
      <c r="G10" s="79"/>
      <c r="H10" s="79"/>
      <c r="I10" s="36"/>
      <c r="J10" s="9"/>
      <c r="K10" s="9">
        <v>1</v>
      </c>
      <c r="L10" s="82">
        <f>IF(D10="","",(D10-C10)+(F10-E10)+(H10-G10))</f>
        <v>0.125</v>
      </c>
      <c r="M10" s="83">
        <f>IF(W10=0,"",W10)</f>
        <v>5560</v>
      </c>
      <c r="N10" s="80"/>
      <c r="O10" s="3"/>
      <c r="P10" s="23">
        <f t="shared" ref="P10:P40" si="0">I10*$S$50+J10*$S$51+K10*$S$52</f>
        <v>540</v>
      </c>
      <c r="Q10" s="23">
        <f t="shared" ref="Q10:Q40" si="1">COUNTIF(L10,"&lt;4:00")</f>
        <v>1</v>
      </c>
      <c r="R10" s="23">
        <f t="shared" ref="R10:R40" si="2">COUNTIFS(L10,"&gt;=4:00",L10,"&lt;6:00")</f>
        <v>0</v>
      </c>
      <c r="S10" s="23">
        <f t="shared" ref="S10:S40" si="3">COUNTIF(L10,"&gt;=6:00")</f>
        <v>0</v>
      </c>
      <c r="T10" s="23">
        <f t="shared" ref="T10:T40" si="4">IF($G$5=1,Q10*$S$46,Q10*$S$49)</f>
        <v>5020</v>
      </c>
      <c r="U10" s="23">
        <f t="shared" ref="U10:U40" si="5">IF($G$5=1,R10*$S$45,R10*$S$48)</f>
        <v>0</v>
      </c>
      <c r="V10" s="25">
        <f t="shared" ref="V10:V40" si="6">IF($G$5=1,S10*$S$44,S10*$S$47)</f>
        <v>0</v>
      </c>
      <c r="W10" s="31">
        <f>SUM(P10,T10:V10)</f>
        <v>5560</v>
      </c>
      <c r="Y10" s="34">
        <f>DATE($G$3,$D$3,A10)</f>
        <v>44287</v>
      </c>
    </row>
    <row r="11" spans="1:25" s="12" customFormat="1" ht="20.100000000000001" customHeight="1" x14ac:dyDescent="0.15">
      <c r="A11" s="80">
        <v>2</v>
      </c>
      <c r="B11" s="80" t="str">
        <f t="shared" ref="B11:B40" si="7">TEXT(Y11,"aaa")</f>
        <v>金</v>
      </c>
      <c r="C11" s="79">
        <v>0.625</v>
      </c>
      <c r="D11" s="79">
        <v>0.75</v>
      </c>
      <c r="E11" s="79"/>
      <c r="F11" s="79"/>
      <c r="G11" s="79"/>
      <c r="H11" s="79"/>
      <c r="I11" s="36"/>
      <c r="J11" s="9"/>
      <c r="K11" s="9">
        <v>1</v>
      </c>
      <c r="L11" s="82">
        <f t="shared" ref="L11:L40" si="8">IF(D11="","",(D11-C11)+(F11-E11)+(H11-G11))</f>
        <v>0.125</v>
      </c>
      <c r="M11" s="83">
        <f t="shared" ref="M11:M40" si="9">IF(W11=0,"",W11)</f>
        <v>5560</v>
      </c>
      <c r="N11" s="80"/>
      <c r="O11" s="3"/>
      <c r="P11" s="24">
        <f t="shared" si="0"/>
        <v>540</v>
      </c>
      <c r="Q11" s="24">
        <f t="shared" si="1"/>
        <v>1</v>
      </c>
      <c r="R11" s="24">
        <f t="shared" si="2"/>
        <v>0</v>
      </c>
      <c r="S11" s="24">
        <f t="shared" si="3"/>
        <v>0</v>
      </c>
      <c r="T11" s="24">
        <f t="shared" si="4"/>
        <v>5020</v>
      </c>
      <c r="U11" s="24">
        <f t="shared" si="5"/>
        <v>0</v>
      </c>
      <c r="V11" s="26">
        <f t="shared" si="6"/>
        <v>0</v>
      </c>
      <c r="W11" s="32">
        <f>SUM(P11,T11:V11)</f>
        <v>5560</v>
      </c>
      <c r="Y11" s="34">
        <f t="shared" ref="Y11:Y40" si="10">DATE($G$3,$D$3,A11)</f>
        <v>44288</v>
      </c>
    </row>
    <row r="12" spans="1:25" s="12" customFormat="1" ht="20.100000000000001" customHeight="1" x14ac:dyDescent="0.15">
      <c r="A12" s="80">
        <v>3</v>
      </c>
      <c r="B12" s="80" t="str">
        <f t="shared" si="7"/>
        <v>土</v>
      </c>
      <c r="C12" s="79"/>
      <c r="D12" s="79"/>
      <c r="E12" s="79"/>
      <c r="F12" s="79"/>
      <c r="G12" s="79"/>
      <c r="H12" s="79"/>
      <c r="I12" s="36"/>
      <c r="J12" s="9"/>
      <c r="K12" s="9"/>
      <c r="L12" s="82" t="str">
        <f t="shared" si="8"/>
        <v/>
      </c>
      <c r="M12" s="83" t="str">
        <f t="shared" si="9"/>
        <v/>
      </c>
      <c r="N12" s="80"/>
      <c r="O12" s="3"/>
      <c r="P12" s="24">
        <f t="shared" si="0"/>
        <v>0</v>
      </c>
      <c r="Q12" s="24">
        <f t="shared" si="1"/>
        <v>0</v>
      </c>
      <c r="R12" s="24">
        <f t="shared" si="2"/>
        <v>0</v>
      </c>
      <c r="S12" s="24">
        <f t="shared" si="3"/>
        <v>0</v>
      </c>
      <c r="T12" s="24">
        <f t="shared" si="4"/>
        <v>0</v>
      </c>
      <c r="U12" s="24">
        <f t="shared" si="5"/>
        <v>0</v>
      </c>
      <c r="V12" s="26">
        <f t="shared" si="6"/>
        <v>0</v>
      </c>
      <c r="W12" s="32">
        <f t="shared" ref="W12:W40" si="11">SUM(P12,T12:V12)</f>
        <v>0</v>
      </c>
      <c r="Y12" s="34">
        <f t="shared" si="10"/>
        <v>44289</v>
      </c>
    </row>
    <row r="13" spans="1:25" s="12" customFormat="1" ht="20.100000000000001" customHeight="1" x14ac:dyDescent="0.15">
      <c r="A13" s="80">
        <v>4</v>
      </c>
      <c r="B13" s="80" t="str">
        <f t="shared" si="7"/>
        <v>日</v>
      </c>
      <c r="C13" s="79"/>
      <c r="D13" s="79"/>
      <c r="E13" s="79"/>
      <c r="F13" s="79"/>
      <c r="G13" s="79"/>
      <c r="H13" s="79"/>
      <c r="I13" s="36"/>
      <c r="J13" s="9"/>
      <c r="K13" s="9"/>
      <c r="L13" s="82" t="str">
        <f t="shared" si="8"/>
        <v/>
      </c>
      <c r="M13" s="83" t="str">
        <f t="shared" si="9"/>
        <v/>
      </c>
      <c r="N13" s="80"/>
      <c r="O13" s="3"/>
      <c r="P13" s="24">
        <f t="shared" si="0"/>
        <v>0</v>
      </c>
      <c r="Q13" s="24">
        <f t="shared" si="1"/>
        <v>0</v>
      </c>
      <c r="R13" s="24">
        <f t="shared" si="2"/>
        <v>0</v>
      </c>
      <c r="S13" s="24">
        <f t="shared" si="3"/>
        <v>0</v>
      </c>
      <c r="T13" s="24">
        <f t="shared" si="4"/>
        <v>0</v>
      </c>
      <c r="U13" s="24">
        <f t="shared" si="5"/>
        <v>0</v>
      </c>
      <c r="V13" s="26">
        <f t="shared" si="6"/>
        <v>0</v>
      </c>
      <c r="W13" s="32">
        <f t="shared" si="11"/>
        <v>0</v>
      </c>
      <c r="Y13" s="34">
        <f t="shared" si="10"/>
        <v>44290</v>
      </c>
    </row>
    <row r="14" spans="1:25" s="12" customFormat="1" ht="20.100000000000001" customHeight="1" x14ac:dyDescent="0.15">
      <c r="A14" s="80">
        <v>5</v>
      </c>
      <c r="B14" s="80" t="str">
        <f t="shared" si="7"/>
        <v>月</v>
      </c>
      <c r="C14" s="79">
        <v>0.41666666666666669</v>
      </c>
      <c r="D14" s="79">
        <v>0.66666666666666663</v>
      </c>
      <c r="E14" s="79"/>
      <c r="F14" s="79"/>
      <c r="G14" s="79"/>
      <c r="H14" s="79"/>
      <c r="I14" s="36">
        <v>1</v>
      </c>
      <c r="J14" s="9">
        <v>1</v>
      </c>
      <c r="K14" s="9"/>
      <c r="L14" s="82">
        <f t="shared" si="8"/>
        <v>0.24999999999999994</v>
      </c>
      <c r="M14" s="83">
        <f t="shared" si="9"/>
        <v>10860</v>
      </c>
      <c r="N14" s="80"/>
      <c r="O14" s="3"/>
      <c r="P14" s="24">
        <f t="shared" si="0"/>
        <v>820</v>
      </c>
      <c r="Q14" s="24">
        <f t="shared" si="1"/>
        <v>0</v>
      </c>
      <c r="R14" s="24">
        <f t="shared" si="2"/>
        <v>0</v>
      </c>
      <c r="S14" s="24">
        <f t="shared" si="3"/>
        <v>1</v>
      </c>
      <c r="T14" s="24">
        <f t="shared" si="4"/>
        <v>0</v>
      </c>
      <c r="U14" s="24">
        <f t="shared" si="5"/>
        <v>0</v>
      </c>
      <c r="V14" s="26">
        <f t="shared" si="6"/>
        <v>10040</v>
      </c>
      <c r="W14" s="32">
        <f t="shared" si="11"/>
        <v>10860</v>
      </c>
      <c r="Y14" s="34">
        <f t="shared" si="10"/>
        <v>44291</v>
      </c>
    </row>
    <row r="15" spans="1:25" s="12" customFormat="1" ht="20.100000000000001" customHeight="1" x14ac:dyDescent="0.15">
      <c r="A15" s="80">
        <v>6</v>
      </c>
      <c r="B15" s="80" t="str">
        <f t="shared" si="7"/>
        <v>火</v>
      </c>
      <c r="C15" s="36"/>
      <c r="D15" s="36"/>
      <c r="E15" s="36"/>
      <c r="F15" s="36"/>
      <c r="G15" s="79"/>
      <c r="H15" s="79"/>
      <c r="I15" s="36"/>
      <c r="J15" s="9"/>
      <c r="K15" s="9"/>
      <c r="L15" s="82" t="str">
        <f t="shared" si="8"/>
        <v/>
      </c>
      <c r="M15" s="83" t="str">
        <f t="shared" si="9"/>
        <v/>
      </c>
      <c r="N15" s="80"/>
      <c r="O15" s="3"/>
      <c r="P15" s="24">
        <f t="shared" si="0"/>
        <v>0</v>
      </c>
      <c r="Q15" s="24">
        <f t="shared" si="1"/>
        <v>0</v>
      </c>
      <c r="R15" s="24">
        <f t="shared" si="2"/>
        <v>0</v>
      </c>
      <c r="S15" s="24">
        <f t="shared" si="3"/>
        <v>0</v>
      </c>
      <c r="T15" s="24">
        <f t="shared" si="4"/>
        <v>0</v>
      </c>
      <c r="U15" s="24">
        <f t="shared" si="5"/>
        <v>0</v>
      </c>
      <c r="V15" s="26">
        <f t="shared" si="6"/>
        <v>0</v>
      </c>
      <c r="W15" s="32">
        <f t="shared" si="11"/>
        <v>0</v>
      </c>
      <c r="Y15" s="34">
        <f t="shared" si="10"/>
        <v>44292</v>
      </c>
    </row>
    <row r="16" spans="1:25" s="12" customFormat="1" ht="20.100000000000001" customHeight="1" x14ac:dyDescent="0.15">
      <c r="A16" s="80">
        <v>7</v>
      </c>
      <c r="B16" s="80" t="str">
        <f t="shared" si="7"/>
        <v>水</v>
      </c>
      <c r="C16" s="36"/>
      <c r="D16" s="36"/>
      <c r="E16" s="36"/>
      <c r="F16" s="36"/>
      <c r="G16" s="79"/>
      <c r="H16" s="79"/>
      <c r="I16" s="36"/>
      <c r="J16" s="9"/>
      <c r="K16" s="9"/>
      <c r="L16" s="82" t="str">
        <f t="shared" si="8"/>
        <v/>
      </c>
      <c r="M16" s="83" t="str">
        <f t="shared" si="9"/>
        <v/>
      </c>
      <c r="N16" s="80"/>
      <c r="O16" s="3"/>
      <c r="P16" s="24">
        <f t="shared" si="0"/>
        <v>0</v>
      </c>
      <c r="Q16" s="24">
        <f t="shared" si="1"/>
        <v>0</v>
      </c>
      <c r="R16" s="24">
        <f t="shared" si="2"/>
        <v>0</v>
      </c>
      <c r="S16" s="24">
        <f t="shared" si="3"/>
        <v>0</v>
      </c>
      <c r="T16" s="24">
        <f t="shared" si="4"/>
        <v>0</v>
      </c>
      <c r="U16" s="24">
        <f t="shared" si="5"/>
        <v>0</v>
      </c>
      <c r="V16" s="26">
        <f t="shared" si="6"/>
        <v>0</v>
      </c>
      <c r="W16" s="32">
        <f t="shared" si="11"/>
        <v>0</v>
      </c>
      <c r="Y16" s="34">
        <f t="shared" si="10"/>
        <v>44293</v>
      </c>
    </row>
    <row r="17" spans="1:25" s="12" customFormat="1" ht="20.100000000000001" customHeight="1" x14ac:dyDescent="0.15">
      <c r="A17" s="80">
        <v>8</v>
      </c>
      <c r="B17" s="80" t="str">
        <f t="shared" si="7"/>
        <v>木</v>
      </c>
      <c r="C17" s="79">
        <v>0.625</v>
      </c>
      <c r="D17" s="79">
        <v>0.75</v>
      </c>
      <c r="E17" s="36"/>
      <c r="F17" s="36"/>
      <c r="G17" s="36"/>
      <c r="H17" s="36"/>
      <c r="I17" s="36"/>
      <c r="J17" s="9"/>
      <c r="K17" s="9">
        <v>1</v>
      </c>
      <c r="L17" s="82">
        <f t="shared" si="8"/>
        <v>0.125</v>
      </c>
      <c r="M17" s="83">
        <f t="shared" si="9"/>
        <v>5560</v>
      </c>
      <c r="N17" s="80"/>
      <c r="O17" s="3"/>
      <c r="P17" s="24">
        <f t="shared" si="0"/>
        <v>540</v>
      </c>
      <c r="Q17" s="24">
        <f t="shared" si="1"/>
        <v>1</v>
      </c>
      <c r="R17" s="24">
        <f t="shared" si="2"/>
        <v>0</v>
      </c>
      <c r="S17" s="24">
        <f t="shared" si="3"/>
        <v>0</v>
      </c>
      <c r="T17" s="24">
        <f t="shared" si="4"/>
        <v>5020</v>
      </c>
      <c r="U17" s="24">
        <f t="shared" si="5"/>
        <v>0</v>
      </c>
      <c r="V17" s="26">
        <f t="shared" si="6"/>
        <v>0</v>
      </c>
      <c r="W17" s="32">
        <f t="shared" si="11"/>
        <v>5560</v>
      </c>
      <c r="Y17" s="34">
        <f t="shared" si="10"/>
        <v>44294</v>
      </c>
    </row>
    <row r="18" spans="1:25" s="12" customFormat="1" ht="20.100000000000001" customHeight="1" x14ac:dyDescent="0.15">
      <c r="A18" s="80">
        <v>9</v>
      </c>
      <c r="B18" s="80" t="str">
        <f t="shared" si="7"/>
        <v>金</v>
      </c>
      <c r="C18" s="79">
        <v>0.625</v>
      </c>
      <c r="D18" s="79">
        <v>0.64583333333333337</v>
      </c>
      <c r="E18" s="79">
        <v>0.66666666666666663</v>
      </c>
      <c r="F18" s="79">
        <v>0.75</v>
      </c>
      <c r="G18" s="79"/>
      <c r="H18" s="79"/>
      <c r="I18" s="36"/>
      <c r="J18" s="9"/>
      <c r="K18" s="9">
        <v>1</v>
      </c>
      <c r="L18" s="82">
        <f t="shared" si="8"/>
        <v>0.10416666666666674</v>
      </c>
      <c r="M18" s="83">
        <f t="shared" si="9"/>
        <v>5560</v>
      </c>
      <c r="N18" s="80"/>
      <c r="O18" s="3"/>
      <c r="P18" s="24">
        <f t="shared" si="0"/>
        <v>540</v>
      </c>
      <c r="Q18" s="24">
        <f t="shared" si="1"/>
        <v>1</v>
      </c>
      <c r="R18" s="24">
        <f t="shared" si="2"/>
        <v>0</v>
      </c>
      <c r="S18" s="24">
        <f t="shared" si="3"/>
        <v>0</v>
      </c>
      <c r="T18" s="24">
        <f t="shared" si="4"/>
        <v>5020</v>
      </c>
      <c r="U18" s="24">
        <f t="shared" si="5"/>
        <v>0</v>
      </c>
      <c r="V18" s="26">
        <f t="shared" si="6"/>
        <v>0</v>
      </c>
      <c r="W18" s="32">
        <f t="shared" si="11"/>
        <v>5560</v>
      </c>
      <c r="Y18" s="34">
        <f t="shared" si="10"/>
        <v>44295</v>
      </c>
    </row>
    <row r="19" spans="1:25" s="12" customFormat="1" ht="20.100000000000001" customHeight="1" x14ac:dyDescent="0.15">
      <c r="A19" s="80">
        <v>10</v>
      </c>
      <c r="B19" s="80" t="str">
        <f t="shared" si="7"/>
        <v>土</v>
      </c>
      <c r="C19" s="36"/>
      <c r="D19" s="36"/>
      <c r="E19" s="36"/>
      <c r="F19" s="36"/>
      <c r="G19" s="36"/>
      <c r="H19" s="36"/>
      <c r="I19" s="36"/>
      <c r="J19" s="9"/>
      <c r="K19" s="9"/>
      <c r="L19" s="82" t="str">
        <f t="shared" si="8"/>
        <v/>
      </c>
      <c r="M19" s="83" t="str">
        <f t="shared" si="9"/>
        <v/>
      </c>
      <c r="N19" s="80"/>
      <c r="O19" s="3"/>
      <c r="P19" s="24">
        <f t="shared" si="0"/>
        <v>0</v>
      </c>
      <c r="Q19" s="24">
        <f t="shared" si="1"/>
        <v>0</v>
      </c>
      <c r="R19" s="24">
        <f t="shared" si="2"/>
        <v>0</v>
      </c>
      <c r="S19" s="24">
        <f t="shared" si="3"/>
        <v>0</v>
      </c>
      <c r="T19" s="24">
        <f t="shared" si="4"/>
        <v>0</v>
      </c>
      <c r="U19" s="24">
        <f t="shared" si="5"/>
        <v>0</v>
      </c>
      <c r="V19" s="26">
        <f t="shared" si="6"/>
        <v>0</v>
      </c>
      <c r="W19" s="32">
        <f t="shared" si="11"/>
        <v>0</v>
      </c>
      <c r="Y19" s="34">
        <f t="shared" si="10"/>
        <v>44296</v>
      </c>
    </row>
    <row r="20" spans="1:25" s="12" customFormat="1" ht="20.100000000000001" customHeight="1" x14ac:dyDescent="0.15">
      <c r="A20" s="80">
        <v>11</v>
      </c>
      <c r="B20" s="80" t="str">
        <f t="shared" si="7"/>
        <v>日</v>
      </c>
      <c r="C20" s="36"/>
      <c r="D20" s="36"/>
      <c r="E20" s="36"/>
      <c r="F20" s="36"/>
      <c r="G20" s="79"/>
      <c r="H20" s="79"/>
      <c r="I20" s="36"/>
      <c r="J20" s="9"/>
      <c r="K20" s="9"/>
      <c r="L20" s="82" t="str">
        <f t="shared" si="8"/>
        <v/>
      </c>
      <c r="M20" s="83" t="str">
        <f t="shared" si="9"/>
        <v/>
      </c>
      <c r="N20" s="80"/>
      <c r="O20" s="3"/>
      <c r="P20" s="24">
        <f t="shared" si="0"/>
        <v>0</v>
      </c>
      <c r="Q20" s="24">
        <f t="shared" si="1"/>
        <v>0</v>
      </c>
      <c r="R20" s="24">
        <f t="shared" si="2"/>
        <v>0</v>
      </c>
      <c r="S20" s="24">
        <f t="shared" si="3"/>
        <v>0</v>
      </c>
      <c r="T20" s="24">
        <f t="shared" si="4"/>
        <v>0</v>
      </c>
      <c r="U20" s="24">
        <f t="shared" si="5"/>
        <v>0</v>
      </c>
      <c r="V20" s="26">
        <f t="shared" si="6"/>
        <v>0</v>
      </c>
      <c r="W20" s="32">
        <f t="shared" si="11"/>
        <v>0</v>
      </c>
      <c r="Y20" s="34">
        <f t="shared" si="10"/>
        <v>44297</v>
      </c>
    </row>
    <row r="21" spans="1:25" s="12" customFormat="1" ht="20.100000000000001" customHeight="1" x14ac:dyDescent="0.15">
      <c r="A21" s="80">
        <v>12</v>
      </c>
      <c r="B21" s="80" t="str">
        <f t="shared" si="7"/>
        <v>月</v>
      </c>
      <c r="C21" s="36"/>
      <c r="D21" s="36"/>
      <c r="E21" s="36"/>
      <c r="F21" s="36"/>
      <c r="G21" s="36"/>
      <c r="H21" s="36"/>
      <c r="I21" s="36"/>
      <c r="J21" s="9"/>
      <c r="K21" s="9"/>
      <c r="L21" s="82" t="str">
        <f t="shared" si="8"/>
        <v/>
      </c>
      <c r="M21" s="83" t="str">
        <f t="shared" si="9"/>
        <v/>
      </c>
      <c r="N21" s="80"/>
      <c r="O21" s="3"/>
      <c r="P21" s="24">
        <f t="shared" si="0"/>
        <v>0</v>
      </c>
      <c r="Q21" s="24">
        <f t="shared" si="1"/>
        <v>0</v>
      </c>
      <c r="R21" s="24">
        <f t="shared" si="2"/>
        <v>0</v>
      </c>
      <c r="S21" s="24">
        <f t="shared" si="3"/>
        <v>0</v>
      </c>
      <c r="T21" s="24">
        <f t="shared" si="4"/>
        <v>0</v>
      </c>
      <c r="U21" s="24">
        <f t="shared" si="5"/>
        <v>0</v>
      </c>
      <c r="V21" s="26">
        <f t="shared" si="6"/>
        <v>0</v>
      </c>
      <c r="W21" s="32">
        <f t="shared" si="11"/>
        <v>0</v>
      </c>
      <c r="Y21" s="34">
        <f t="shared" si="10"/>
        <v>44298</v>
      </c>
    </row>
    <row r="22" spans="1:25" s="12" customFormat="1" ht="20.100000000000001" customHeight="1" x14ac:dyDescent="0.15">
      <c r="A22" s="80">
        <v>13</v>
      </c>
      <c r="B22" s="80" t="str">
        <f t="shared" si="7"/>
        <v>火</v>
      </c>
      <c r="C22" s="79"/>
      <c r="D22" s="79"/>
      <c r="E22" s="79"/>
      <c r="F22" s="79"/>
      <c r="G22" s="36"/>
      <c r="H22" s="36"/>
      <c r="I22" s="36"/>
      <c r="J22" s="9"/>
      <c r="K22" s="9"/>
      <c r="L22" s="82" t="str">
        <f t="shared" si="8"/>
        <v/>
      </c>
      <c r="M22" s="83" t="str">
        <f t="shared" si="9"/>
        <v/>
      </c>
      <c r="N22" s="80"/>
      <c r="O22" s="3"/>
      <c r="P22" s="24">
        <f t="shared" si="0"/>
        <v>0</v>
      </c>
      <c r="Q22" s="24">
        <f t="shared" si="1"/>
        <v>0</v>
      </c>
      <c r="R22" s="24">
        <f t="shared" si="2"/>
        <v>0</v>
      </c>
      <c r="S22" s="24">
        <f t="shared" si="3"/>
        <v>0</v>
      </c>
      <c r="T22" s="24">
        <f t="shared" si="4"/>
        <v>0</v>
      </c>
      <c r="U22" s="24">
        <f t="shared" si="5"/>
        <v>0</v>
      </c>
      <c r="V22" s="26">
        <f t="shared" si="6"/>
        <v>0</v>
      </c>
      <c r="W22" s="32">
        <f t="shared" si="11"/>
        <v>0</v>
      </c>
      <c r="Y22" s="34">
        <f t="shared" si="10"/>
        <v>44299</v>
      </c>
    </row>
    <row r="23" spans="1:25" s="12" customFormat="1" ht="20.100000000000001" customHeight="1" x14ac:dyDescent="0.15">
      <c r="A23" s="80">
        <v>14</v>
      </c>
      <c r="B23" s="80" t="str">
        <f t="shared" si="7"/>
        <v>水</v>
      </c>
      <c r="C23" s="36"/>
      <c r="D23" s="36"/>
      <c r="E23" s="36"/>
      <c r="F23" s="36"/>
      <c r="G23" s="36"/>
      <c r="H23" s="36"/>
      <c r="I23" s="36"/>
      <c r="J23" s="9"/>
      <c r="K23" s="9"/>
      <c r="L23" s="82" t="str">
        <f t="shared" si="8"/>
        <v/>
      </c>
      <c r="M23" s="83" t="str">
        <f t="shared" si="9"/>
        <v/>
      </c>
      <c r="N23" s="80"/>
      <c r="O23" s="3"/>
      <c r="P23" s="24">
        <f t="shared" si="0"/>
        <v>0</v>
      </c>
      <c r="Q23" s="24">
        <f t="shared" si="1"/>
        <v>0</v>
      </c>
      <c r="R23" s="24">
        <f t="shared" si="2"/>
        <v>0</v>
      </c>
      <c r="S23" s="24">
        <f t="shared" si="3"/>
        <v>0</v>
      </c>
      <c r="T23" s="24">
        <f t="shared" si="4"/>
        <v>0</v>
      </c>
      <c r="U23" s="24">
        <f t="shared" si="5"/>
        <v>0</v>
      </c>
      <c r="V23" s="26">
        <f t="shared" si="6"/>
        <v>0</v>
      </c>
      <c r="W23" s="32">
        <f t="shared" si="11"/>
        <v>0</v>
      </c>
      <c r="Y23" s="34">
        <f t="shared" si="10"/>
        <v>44300</v>
      </c>
    </row>
    <row r="24" spans="1:25" s="12" customFormat="1" ht="20.100000000000001" customHeight="1" x14ac:dyDescent="0.15">
      <c r="A24" s="80">
        <v>15</v>
      </c>
      <c r="B24" s="80" t="str">
        <f t="shared" si="7"/>
        <v>木</v>
      </c>
      <c r="C24" s="79"/>
      <c r="D24" s="79"/>
      <c r="E24" s="36"/>
      <c r="F24" s="36"/>
      <c r="G24" s="79"/>
      <c r="H24" s="79"/>
      <c r="I24" s="36"/>
      <c r="J24" s="9"/>
      <c r="K24" s="9"/>
      <c r="L24" s="82" t="str">
        <f t="shared" si="8"/>
        <v/>
      </c>
      <c r="M24" s="83" t="str">
        <f t="shared" si="9"/>
        <v/>
      </c>
      <c r="N24" s="80"/>
      <c r="O24" s="3"/>
      <c r="P24" s="24">
        <f t="shared" si="0"/>
        <v>0</v>
      </c>
      <c r="Q24" s="24">
        <f t="shared" si="1"/>
        <v>0</v>
      </c>
      <c r="R24" s="24">
        <f t="shared" si="2"/>
        <v>0</v>
      </c>
      <c r="S24" s="24">
        <f t="shared" si="3"/>
        <v>0</v>
      </c>
      <c r="T24" s="24">
        <f t="shared" si="4"/>
        <v>0</v>
      </c>
      <c r="U24" s="24">
        <f t="shared" si="5"/>
        <v>0</v>
      </c>
      <c r="V24" s="26">
        <f t="shared" si="6"/>
        <v>0</v>
      </c>
      <c r="W24" s="32">
        <f t="shared" si="11"/>
        <v>0</v>
      </c>
      <c r="Y24" s="34">
        <f t="shared" si="10"/>
        <v>44301</v>
      </c>
    </row>
    <row r="25" spans="1:25" s="12" customFormat="1" ht="20.100000000000001" customHeight="1" x14ac:dyDescent="0.15">
      <c r="A25" s="80">
        <v>16</v>
      </c>
      <c r="B25" s="80" t="str">
        <f t="shared" si="7"/>
        <v>金</v>
      </c>
      <c r="C25" s="79"/>
      <c r="D25" s="79"/>
      <c r="E25" s="36"/>
      <c r="F25" s="36"/>
      <c r="G25" s="36"/>
      <c r="H25" s="36"/>
      <c r="I25" s="36"/>
      <c r="J25" s="9"/>
      <c r="K25" s="9"/>
      <c r="L25" s="82" t="str">
        <f t="shared" si="8"/>
        <v/>
      </c>
      <c r="M25" s="83" t="str">
        <f t="shared" si="9"/>
        <v/>
      </c>
      <c r="N25" s="80"/>
      <c r="O25" s="3"/>
      <c r="P25" s="24">
        <f t="shared" si="0"/>
        <v>0</v>
      </c>
      <c r="Q25" s="24">
        <f t="shared" si="1"/>
        <v>0</v>
      </c>
      <c r="R25" s="24">
        <f t="shared" si="2"/>
        <v>0</v>
      </c>
      <c r="S25" s="24">
        <f t="shared" si="3"/>
        <v>0</v>
      </c>
      <c r="T25" s="24">
        <f t="shared" si="4"/>
        <v>0</v>
      </c>
      <c r="U25" s="24">
        <f t="shared" si="5"/>
        <v>0</v>
      </c>
      <c r="V25" s="26">
        <f t="shared" si="6"/>
        <v>0</v>
      </c>
      <c r="W25" s="32">
        <f t="shared" si="11"/>
        <v>0</v>
      </c>
      <c r="Y25" s="34">
        <f t="shared" si="10"/>
        <v>44302</v>
      </c>
    </row>
    <row r="26" spans="1:25" s="12" customFormat="1" ht="20.100000000000001" customHeight="1" x14ac:dyDescent="0.15">
      <c r="A26" s="80">
        <v>17</v>
      </c>
      <c r="B26" s="80" t="str">
        <f t="shared" si="7"/>
        <v>土</v>
      </c>
      <c r="C26" s="36"/>
      <c r="D26" s="36"/>
      <c r="E26" s="36"/>
      <c r="F26" s="36"/>
      <c r="G26" s="36"/>
      <c r="H26" s="36"/>
      <c r="I26" s="36"/>
      <c r="J26" s="9"/>
      <c r="K26" s="9"/>
      <c r="L26" s="82" t="str">
        <f t="shared" si="8"/>
        <v/>
      </c>
      <c r="M26" s="83" t="str">
        <f t="shared" si="9"/>
        <v/>
      </c>
      <c r="N26" s="80"/>
      <c r="O26" s="3"/>
      <c r="P26" s="24">
        <f t="shared" si="0"/>
        <v>0</v>
      </c>
      <c r="Q26" s="24">
        <f t="shared" si="1"/>
        <v>0</v>
      </c>
      <c r="R26" s="24">
        <f t="shared" si="2"/>
        <v>0</v>
      </c>
      <c r="S26" s="24">
        <f t="shared" si="3"/>
        <v>0</v>
      </c>
      <c r="T26" s="24">
        <f t="shared" si="4"/>
        <v>0</v>
      </c>
      <c r="U26" s="24">
        <f t="shared" si="5"/>
        <v>0</v>
      </c>
      <c r="V26" s="26">
        <f t="shared" si="6"/>
        <v>0</v>
      </c>
      <c r="W26" s="32">
        <f t="shared" si="11"/>
        <v>0</v>
      </c>
      <c r="Y26" s="34">
        <f t="shared" si="10"/>
        <v>44303</v>
      </c>
    </row>
    <row r="27" spans="1:25" s="12" customFormat="1" ht="20.100000000000001" customHeight="1" x14ac:dyDescent="0.15">
      <c r="A27" s="80">
        <v>18</v>
      </c>
      <c r="B27" s="80" t="str">
        <f t="shared" si="7"/>
        <v>日</v>
      </c>
      <c r="C27" s="36"/>
      <c r="D27" s="36"/>
      <c r="E27" s="36"/>
      <c r="F27" s="36"/>
      <c r="G27" s="36"/>
      <c r="H27" s="36"/>
      <c r="I27" s="36"/>
      <c r="J27" s="9"/>
      <c r="K27" s="9"/>
      <c r="L27" s="82" t="str">
        <f t="shared" si="8"/>
        <v/>
      </c>
      <c r="M27" s="83" t="str">
        <f t="shared" si="9"/>
        <v/>
      </c>
      <c r="N27" s="80"/>
      <c r="O27" s="3"/>
      <c r="P27" s="24">
        <f t="shared" si="0"/>
        <v>0</v>
      </c>
      <c r="Q27" s="24">
        <f t="shared" si="1"/>
        <v>0</v>
      </c>
      <c r="R27" s="24">
        <f t="shared" si="2"/>
        <v>0</v>
      </c>
      <c r="S27" s="24">
        <f t="shared" si="3"/>
        <v>0</v>
      </c>
      <c r="T27" s="24">
        <f t="shared" si="4"/>
        <v>0</v>
      </c>
      <c r="U27" s="24">
        <f t="shared" si="5"/>
        <v>0</v>
      </c>
      <c r="V27" s="26">
        <f t="shared" si="6"/>
        <v>0</v>
      </c>
      <c r="W27" s="32">
        <f t="shared" si="11"/>
        <v>0</v>
      </c>
      <c r="Y27" s="34">
        <f t="shared" si="10"/>
        <v>44304</v>
      </c>
    </row>
    <row r="28" spans="1:25" s="12" customFormat="1" ht="20.100000000000001" customHeight="1" x14ac:dyDescent="0.15">
      <c r="A28" s="80">
        <v>19</v>
      </c>
      <c r="B28" s="80" t="str">
        <f t="shared" si="7"/>
        <v>月</v>
      </c>
      <c r="C28" s="36"/>
      <c r="D28" s="36"/>
      <c r="E28" s="36"/>
      <c r="F28" s="36"/>
      <c r="G28" s="36"/>
      <c r="H28" s="36"/>
      <c r="I28" s="36"/>
      <c r="J28" s="9"/>
      <c r="K28" s="9"/>
      <c r="L28" s="82" t="str">
        <f t="shared" si="8"/>
        <v/>
      </c>
      <c r="M28" s="83" t="str">
        <f t="shared" si="9"/>
        <v/>
      </c>
      <c r="N28" s="80"/>
      <c r="O28" s="3"/>
      <c r="P28" s="24">
        <f t="shared" si="0"/>
        <v>0</v>
      </c>
      <c r="Q28" s="24">
        <f t="shared" si="1"/>
        <v>0</v>
      </c>
      <c r="R28" s="24">
        <f t="shared" si="2"/>
        <v>0</v>
      </c>
      <c r="S28" s="24">
        <f t="shared" si="3"/>
        <v>0</v>
      </c>
      <c r="T28" s="24">
        <f t="shared" si="4"/>
        <v>0</v>
      </c>
      <c r="U28" s="24">
        <f t="shared" si="5"/>
        <v>0</v>
      </c>
      <c r="V28" s="26">
        <f t="shared" si="6"/>
        <v>0</v>
      </c>
      <c r="W28" s="32">
        <f t="shared" si="11"/>
        <v>0</v>
      </c>
      <c r="Y28" s="34">
        <f t="shared" si="10"/>
        <v>44305</v>
      </c>
    </row>
    <row r="29" spans="1:25" s="12" customFormat="1" ht="20.100000000000001" customHeight="1" x14ac:dyDescent="0.15">
      <c r="A29" s="80">
        <v>20</v>
      </c>
      <c r="B29" s="80" t="str">
        <f t="shared" si="7"/>
        <v>火</v>
      </c>
      <c r="C29" s="79">
        <v>0.41666666666666669</v>
      </c>
      <c r="D29" s="79">
        <v>0.66666666666666663</v>
      </c>
      <c r="E29" s="36"/>
      <c r="F29" s="36"/>
      <c r="G29" s="36"/>
      <c r="H29" s="36"/>
      <c r="I29" s="36">
        <v>1</v>
      </c>
      <c r="J29" s="9"/>
      <c r="K29" s="9"/>
      <c r="L29" s="82">
        <f t="shared" si="8"/>
        <v>0.24999999999999994</v>
      </c>
      <c r="M29" s="83">
        <f t="shared" si="9"/>
        <v>10460</v>
      </c>
      <c r="N29" s="80"/>
      <c r="O29" s="3"/>
      <c r="P29" s="24">
        <f t="shared" si="0"/>
        <v>420</v>
      </c>
      <c r="Q29" s="24">
        <f t="shared" si="1"/>
        <v>0</v>
      </c>
      <c r="R29" s="24">
        <f t="shared" si="2"/>
        <v>0</v>
      </c>
      <c r="S29" s="24">
        <f t="shared" si="3"/>
        <v>1</v>
      </c>
      <c r="T29" s="24">
        <f t="shared" si="4"/>
        <v>0</v>
      </c>
      <c r="U29" s="24">
        <f t="shared" si="5"/>
        <v>0</v>
      </c>
      <c r="V29" s="26">
        <f t="shared" si="6"/>
        <v>10040</v>
      </c>
      <c r="W29" s="32">
        <f t="shared" si="11"/>
        <v>10460</v>
      </c>
      <c r="Y29" s="34">
        <f t="shared" si="10"/>
        <v>44306</v>
      </c>
    </row>
    <row r="30" spans="1:25" s="12" customFormat="1" ht="20.100000000000001" customHeight="1" x14ac:dyDescent="0.15">
      <c r="A30" s="80">
        <v>21</v>
      </c>
      <c r="B30" s="80" t="str">
        <f t="shared" si="7"/>
        <v>水</v>
      </c>
      <c r="C30" s="36"/>
      <c r="D30" s="36"/>
      <c r="E30" s="36"/>
      <c r="F30" s="36"/>
      <c r="G30" s="36"/>
      <c r="H30" s="36"/>
      <c r="I30" s="36"/>
      <c r="J30" s="9"/>
      <c r="K30" s="9"/>
      <c r="L30" s="82" t="str">
        <f t="shared" si="8"/>
        <v/>
      </c>
      <c r="M30" s="83" t="str">
        <f t="shared" si="9"/>
        <v/>
      </c>
      <c r="N30" s="80"/>
      <c r="O30" s="3"/>
      <c r="P30" s="24">
        <f t="shared" si="0"/>
        <v>0</v>
      </c>
      <c r="Q30" s="24">
        <f t="shared" si="1"/>
        <v>0</v>
      </c>
      <c r="R30" s="24">
        <f t="shared" si="2"/>
        <v>0</v>
      </c>
      <c r="S30" s="24">
        <f t="shared" si="3"/>
        <v>0</v>
      </c>
      <c r="T30" s="24">
        <f t="shared" si="4"/>
        <v>0</v>
      </c>
      <c r="U30" s="24">
        <f t="shared" si="5"/>
        <v>0</v>
      </c>
      <c r="V30" s="26">
        <f t="shared" si="6"/>
        <v>0</v>
      </c>
      <c r="W30" s="32">
        <f t="shared" si="11"/>
        <v>0</v>
      </c>
      <c r="Y30" s="34">
        <f t="shared" si="10"/>
        <v>44307</v>
      </c>
    </row>
    <row r="31" spans="1:25" s="12" customFormat="1" ht="20.100000000000001" customHeight="1" x14ac:dyDescent="0.15">
      <c r="A31" s="80">
        <v>22</v>
      </c>
      <c r="B31" s="80" t="str">
        <f t="shared" si="7"/>
        <v>木</v>
      </c>
      <c r="C31" s="79">
        <v>0.375</v>
      </c>
      <c r="D31" s="79">
        <v>0.65625</v>
      </c>
      <c r="E31" s="79">
        <v>0.67708333333333337</v>
      </c>
      <c r="F31" s="79">
        <v>0.75</v>
      </c>
      <c r="G31" s="36"/>
      <c r="H31" s="36"/>
      <c r="I31" s="36">
        <v>1</v>
      </c>
      <c r="J31" s="9"/>
      <c r="K31" s="9"/>
      <c r="L31" s="82">
        <f t="shared" si="8"/>
        <v>0.35416666666666663</v>
      </c>
      <c r="M31" s="83">
        <f t="shared" si="9"/>
        <v>10460</v>
      </c>
      <c r="N31" s="80"/>
      <c r="O31" s="3"/>
      <c r="P31" s="24">
        <f t="shared" si="0"/>
        <v>420</v>
      </c>
      <c r="Q31" s="24">
        <f t="shared" si="1"/>
        <v>0</v>
      </c>
      <c r="R31" s="24">
        <f t="shared" si="2"/>
        <v>0</v>
      </c>
      <c r="S31" s="24">
        <f t="shared" si="3"/>
        <v>1</v>
      </c>
      <c r="T31" s="24">
        <f t="shared" si="4"/>
        <v>0</v>
      </c>
      <c r="U31" s="24">
        <f t="shared" si="5"/>
        <v>0</v>
      </c>
      <c r="V31" s="26">
        <f t="shared" si="6"/>
        <v>10040</v>
      </c>
      <c r="W31" s="32">
        <f t="shared" si="11"/>
        <v>10460</v>
      </c>
      <c r="Y31" s="34">
        <f t="shared" si="10"/>
        <v>44308</v>
      </c>
    </row>
    <row r="32" spans="1:25" s="12" customFormat="1" ht="20.100000000000001" customHeight="1" x14ac:dyDescent="0.15">
      <c r="A32" s="80">
        <v>23</v>
      </c>
      <c r="B32" s="80" t="str">
        <f t="shared" si="7"/>
        <v>金</v>
      </c>
      <c r="C32" s="36"/>
      <c r="D32" s="36"/>
      <c r="E32" s="36"/>
      <c r="F32" s="36"/>
      <c r="G32" s="36"/>
      <c r="H32" s="36"/>
      <c r="I32" s="36"/>
      <c r="J32" s="9"/>
      <c r="K32" s="9"/>
      <c r="L32" s="82" t="str">
        <f t="shared" si="8"/>
        <v/>
      </c>
      <c r="M32" s="83" t="str">
        <f t="shared" si="9"/>
        <v/>
      </c>
      <c r="N32" s="80"/>
      <c r="O32" s="3"/>
      <c r="P32" s="24">
        <f t="shared" si="0"/>
        <v>0</v>
      </c>
      <c r="Q32" s="24">
        <f t="shared" si="1"/>
        <v>0</v>
      </c>
      <c r="R32" s="24">
        <f t="shared" si="2"/>
        <v>0</v>
      </c>
      <c r="S32" s="24">
        <f t="shared" si="3"/>
        <v>0</v>
      </c>
      <c r="T32" s="24">
        <f t="shared" si="4"/>
        <v>0</v>
      </c>
      <c r="U32" s="24">
        <f t="shared" si="5"/>
        <v>0</v>
      </c>
      <c r="V32" s="26">
        <f t="shared" si="6"/>
        <v>0</v>
      </c>
      <c r="W32" s="32">
        <f t="shared" si="11"/>
        <v>0</v>
      </c>
      <c r="Y32" s="34">
        <f t="shared" si="10"/>
        <v>44309</v>
      </c>
    </row>
    <row r="33" spans="1:25" s="12" customFormat="1" ht="20.100000000000001" customHeight="1" x14ac:dyDescent="0.15">
      <c r="A33" s="80">
        <v>24</v>
      </c>
      <c r="B33" s="80" t="str">
        <f t="shared" si="7"/>
        <v>土</v>
      </c>
      <c r="C33" s="36"/>
      <c r="D33" s="36"/>
      <c r="E33" s="36"/>
      <c r="F33" s="36"/>
      <c r="G33" s="79"/>
      <c r="H33" s="79"/>
      <c r="I33" s="36"/>
      <c r="J33" s="9"/>
      <c r="K33" s="9"/>
      <c r="L33" s="82" t="str">
        <f t="shared" si="8"/>
        <v/>
      </c>
      <c r="M33" s="83" t="str">
        <f t="shared" si="9"/>
        <v/>
      </c>
      <c r="N33" s="80"/>
      <c r="O33" s="3"/>
      <c r="P33" s="24">
        <f t="shared" si="0"/>
        <v>0</v>
      </c>
      <c r="Q33" s="24">
        <f t="shared" si="1"/>
        <v>0</v>
      </c>
      <c r="R33" s="24">
        <f t="shared" si="2"/>
        <v>0</v>
      </c>
      <c r="S33" s="24">
        <f t="shared" si="3"/>
        <v>0</v>
      </c>
      <c r="T33" s="24">
        <f t="shared" si="4"/>
        <v>0</v>
      </c>
      <c r="U33" s="24">
        <f t="shared" si="5"/>
        <v>0</v>
      </c>
      <c r="V33" s="26">
        <f t="shared" si="6"/>
        <v>0</v>
      </c>
      <c r="W33" s="32">
        <f t="shared" si="11"/>
        <v>0</v>
      </c>
      <c r="Y33" s="34">
        <f t="shared" si="10"/>
        <v>44310</v>
      </c>
    </row>
    <row r="34" spans="1:25" s="12" customFormat="1" ht="20.100000000000001" customHeight="1" x14ac:dyDescent="0.15">
      <c r="A34" s="80">
        <v>25</v>
      </c>
      <c r="B34" s="80" t="str">
        <f t="shared" si="7"/>
        <v>日</v>
      </c>
      <c r="C34" s="79">
        <v>0.375</v>
      </c>
      <c r="D34" s="79">
        <v>0.41666666666666669</v>
      </c>
      <c r="E34" s="79">
        <v>0.4375</v>
      </c>
      <c r="F34" s="79">
        <v>0.5</v>
      </c>
      <c r="G34" s="79">
        <v>0.625</v>
      </c>
      <c r="H34" s="79">
        <v>0.75</v>
      </c>
      <c r="I34" s="36"/>
      <c r="J34" s="9"/>
      <c r="K34" s="9"/>
      <c r="L34" s="82">
        <f t="shared" si="8"/>
        <v>0.22916666666666669</v>
      </c>
      <c r="M34" s="83">
        <f t="shared" si="9"/>
        <v>7530</v>
      </c>
      <c r="N34" s="80"/>
      <c r="O34" s="3"/>
      <c r="P34" s="24">
        <f t="shared" si="0"/>
        <v>0</v>
      </c>
      <c r="Q34" s="24">
        <f t="shared" si="1"/>
        <v>0</v>
      </c>
      <c r="R34" s="24">
        <f t="shared" si="2"/>
        <v>1</v>
      </c>
      <c r="S34" s="24">
        <f t="shared" si="3"/>
        <v>0</v>
      </c>
      <c r="T34" s="24">
        <f t="shared" si="4"/>
        <v>0</v>
      </c>
      <c r="U34" s="24">
        <f t="shared" si="5"/>
        <v>7530</v>
      </c>
      <c r="V34" s="26">
        <f t="shared" si="6"/>
        <v>0</v>
      </c>
      <c r="W34" s="32">
        <f t="shared" si="11"/>
        <v>7530</v>
      </c>
      <c r="Y34" s="34">
        <f t="shared" si="10"/>
        <v>44311</v>
      </c>
    </row>
    <row r="35" spans="1:25" s="12" customFormat="1" ht="20.100000000000001" customHeight="1" x14ac:dyDescent="0.15">
      <c r="A35" s="80">
        <v>26</v>
      </c>
      <c r="B35" s="80" t="str">
        <f t="shared" si="7"/>
        <v>月</v>
      </c>
      <c r="C35" s="79">
        <v>0.375</v>
      </c>
      <c r="D35" s="79">
        <v>0.41666666666666669</v>
      </c>
      <c r="E35" s="79">
        <v>0.4375</v>
      </c>
      <c r="F35" s="79">
        <v>0.72916666666666663</v>
      </c>
      <c r="G35" s="36"/>
      <c r="H35" s="36"/>
      <c r="I35" s="36">
        <v>1</v>
      </c>
      <c r="J35" s="9"/>
      <c r="K35" s="9"/>
      <c r="L35" s="82">
        <f t="shared" si="8"/>
        <v>0.33333333333333331</v>
      </c>
      <c r="M35" s="83">
        <f t="shared" si="9"/>
        <v>10460</v>
      </c>
      <c r="N35" s="80"/>
      <c r="O35" s="3"/>
      <c r="P35" s="24">
        <f t="shared" si="0"/>
        <v>420</v>
      </c>
      <c r="Q35" s="24">
        <f t="shared" si="1"/>
        <v>0</v>
      </c>
      <c r="R35" s="24">
        <f t="shared" si="2"/>
        <v>0</v>
      </c>
      <c r="S35" s="24">
        <f t="shared" si="3"/>
        <v>1</v>
      </c>
      <c r="T35" s="24">
        <f t="shared" si="4"/>
        <v>0</v>
      </c>
      <c r="U35" s="24">
        <f t="shared" si="5"/>
        <v>0</v>
      </c>
      <c r="V35" s="26">
        <f t="shared" si="6"/>
        <v>10040</v>
      </c>
      <c r="W35" s="32">
        <f t="shared" si="11"/>
        <v>10460</v>
      </c>
      <c r="Y35" s="34">
        <f t="shared" si="10"/>
        <v>44312</v>
      </c>
    </row>
    <row r="36" spans="1:25" s="12" customFormat="1" ht="20.100000000000001" customHeight="1" x14ac:dyDescent="0.15">
      <c r="A36" s="80">
        <v>27</v>
      </c>
      <c r="B36" s="80" t="str">
        <f t="shared" si="7"/>
        <v>火</v>
      </c>
      <c r="C36" s="79"/>
      <c r="D36" s="79"/>
      <c r="E36" s="79"/>
      <c r="F36" s="79"/>
      <c r="G36" s="79"/>
      <c r="H36" s="79"/>
      <c r="I36" s="36"/>
      <c r="J36" s="9"/>
      <c r="K36" s="9"/>
      <c r="L36" s="82" t="str">
        <f t="shared" si="8"/>
        <v/>
      </c>
      <c r="M36" s="83" t="str">
        <f t="shared" si="9"/>
        <v/>
      </c>
      <c r="N36" s="80"/>
      <c r="O36" s="3"/>
      <c r="P36" s="24">
        <f t="shared" si="0"/>
        <v>0</v>
      </c>
      <c r="Q36" s="24">
        <f t="shared" si="1"/>
        <v>0</v>
      </c>
      <c r="R36" s="24">
        <f t="shared" si="2"/>
        <v>0</v>
      </c>
      <c r="S36" s="24">
        <f t="shared" si="3"/>
        <v>0</v>
      </c>
      <c r="T36" s="24">
        <f t="shared" si="4"/>
        <v>0</v>
      </c>
      <c r="U36" s="24">
        <f t="shared" si="5"/>
        <v>0</v>
      </c>
      <c r="V36" s="26">
        <f t="shared" si="6"/>
        <v>0</v>
      </c>
      <c r="W36" s="32">
        <f t="shared" si="11"/>
        <v>0</v>
      </c>
      <c r="Y36" s="34">
        <f t="shared" si="10"/>
        <v>44313</v>
      </c>
    </row>
    <row r="37" spans="1:25" s="12" customFormat="1" ht="20.100000000000001" customHeight="1" x14ac:dyDescent="0.15">
      <c r="A37" s="80">
        <v>28</v>
      </c>
      <c r="B37" s="80" t="str">
        <f t="shared" si="7"/>
        <v>水</v>
      </c>
      <c r="C37" s="79"/>
      <c r="D37" s="79"/>
      <c r="E37" s="79"/>
      <c r="F37" s="79"/>
      <c r="G37" s="79"/>
      <c r="H37" s="79"/>
      <c r="I37" s="36"/>
      <c r="J37" s="9"/>
      <c r="K37" s="9"/>
      <c r="L37" s="82" t="str">
        <f t="shared" si="8"/>
        <v/>
      </c>
      <c r="M37" s="83" t="str">
        <f t="shared" si="9"/>
        <v/>
      </c>
      <c r="N37" s="80"/>
      <c r="O37" s="3"/>
      <c r="P37" s="24">
        <f t="shared" si="0"/>
        <v>0</v>
      </c>
      <c r="Q37" s="24">
        <f t="shared" si="1"/>
        <v>0</v>
      </c>
      <c r="R37" s="24">
        <f t="shared" si="2"/>
        <v>0</v>
      </c>
      <c r="S37" s="24">
        <f t="shared" si="3"/>
        <v>0</v>
      </c>
      <c r="T37" s="24">
        <f t="shared" si="4"/>
        <v>0</v>
      </c>
      <c r="U37" s="24">
        <f t="shared" si="5"/>
        <v>0</v>
      </c>
      <c r="V37" s="26">
        <f t="shared" si="6"/>
        <v>0</v>
      </c>
      <c r="W37" s="32">
        <f t="shared" si="11"/>
        <v>0</v>
      </c>
      <c r="Y37" s="34">
        <f t="shared" si="10"/>
        <v>44314</v>
      </c>
    </row>
    <row r="38" spans="1:25" s="12" customFormat="1" ht="20.100000000000001" customHeight="1" x14ac:dyDescent="0.15">
      <c r="A38" s="80">
        <v>29</v>
      </c>
      <c r="B38" s="80" t="str">
        <f t="shared" si="7"/>
        <v>木</v>
      </c>
      <c r="C38" s="36"/>
      <c r="D38" s="36"/>
      <c r="E38" s="36"/>
      <c r="F38" s="36"/>
      <c r="G38" s="36"/>
      <c r="H38" s="36"/>
      <c r="I38" s="36"/>
      <c r="J38" s="9"/>
      <c r="K38" s="9"/>
      <c r="L38" s="82" t="str">
        <f t="shared" si="8"/>
        <v/>
      </c>
      <c r="M38" s="83" t="str">
        <f t="shared" si="9"/>
        <v/>
      </c>
      <c r="N38" s="80"/>
      <c r="O38" s="3"/>
      <c r="P38" s="24">
        <f t="shared" si="0"/>
        <v>0</v>
      </c>
      <c r="Q38" s="24">
        <f t="shared" si="1"/>
        <v>0</v>
      </c>
      <c r="R38" s="24">
        <f t="shared" si="2"/>
        <v>0</v>
      </c>
      <c r="S38" s="24">
        <f t="shared" si="3"/>
        <v>0</v>
      </c>
      <c r="T38" s="24">
        <f t="shared" si="4"/>
        <v>0</v>
      </c>
      <c r="U38" s="24">
        <f t="shared" si="5"/>
        <v>0</v>
      </c>
      <c r="V38" s="26">
        <f t="shared" si="6"/>
        <v>0</v>
      </c>
      <c r="W38" s="32">
        <f t="shared" si="11"/>
        <v>0</v>
      </c>
      <c r="Y38" s="34">
        <f t="shared" si="10"/>
        <v>44315</v>
      </c>
    </row>
    <row r="39" spans="1:25" s="12" customFormat="1" ht="20.100000000000001" customHeight="1" x14ac:dyDescent="0.15">
      <c r="A39" s="80">
        <v>30</v>
      </c>
      <c r="B39" s="80" t="str">
        <f t="shared" si="7"/>
        <v>金</v>
      </c>
      <c r="C39" s="36"/>
      <c r="D39" s="36"/>
      <c r="E39" s="36"/>
      <c r="F39" s="36"/>
      <c r="G39" s="36"/>
      <c r="H39" s="36"/>
      <c r="I39" s="36"/>
      <c r="J39" s="9"/>
      <c r="K39" s="9"/>
      <c r="L39" s="82" t="str">
        <f t="shared" si="8"/>
        <v/>
      </c>
      <c r="M39" s="83" t="str">
        <f t="shared" si="9"/>
        <v/>
      </c>
      <c r="N39" s="80"/>
      <c r="O39" s="3"/>
      <c r="P39" s="24">
        <f t="shared" si="0"/>
        <v>0</v>
      </c>
      <c r="Q39" s="24">
        <f t="shared" si="1"/>
        <v>0</v>
      </c>
      <c r="R39" s="24">
        <f t="shared" si="2"/>
        <v>0</v>
      </c>
      <c r="S39" s="24">
        <f t="shared" si="3"/>
        <v>0</v>
      </c>
      <c r="T39" s="24">
        <f t="shared" si="4"/>
        <v>0</v>
      </c>
      <c r="U39" s="24">
        <f t="shared" si="5"/>
        <v>0</v>
      </c>
      <c r="V39" s="26">
        <f t="shared" si="6"/>
        <v>0</v>
      </c>
      <c r="W39" s="32">
        <f t="shared" si="11"/>
        <v>0</v>
      </c>
      <c r="Y39" s="34">
        <f t="shared" si="10"/>
        <v>44316</v>
      </c>
    </row>
    <row r="40" spans="1:25" s="12" customFormat="1" ht="20.100000000000001" customHeight="1" x14ac:dyDescent="0.15">
      <c r="A40" s="80">
        <v>31</v>
      </c>
      <c r="B40" s="80" t="str">
        <f t="shared" si="7"/>
        <v>土</v>
      </c>
      <c r="C40" s="79"/>
      <c r="D40" s="79"/>
      <c r="E40" s="79"/>
      <c r="F40" s="79"/>
      <c r="G40" s="79"/>
      <c r="H40" s="79"/>
      <c r="I40" s="36"/>
      <c r="J40" s="9"/>
      <c r="K40" s="9"/>
      <c r="L40" s="82" t="str">
        <f t="shared" si="8"/>
        <v/>
      </c>
      <c r="M40" s="83" t="str">
        <f t="shared" si="9"/>
        <v/>
      </c>
      <c r="N40" s="80"/>
      <c r="O40" s="3"/>
      <c r="P40" s="24">
        <f t="shared" si="0"/>
        <v>0</v>
      </c>
      <c r="Q40" s="24">
        <f t="shared" si="1"/>
        <v>0</v>
      </c>
      <c r="R40" s="24">
        <f t="shared" si="2"/>
        <v>0</v>
      </c>
      <c r="S40" s="24">
        <f t="shared" si="3"/>
        <v>0</v>
      </c>
      <c r="T40" s="24">
        <f t="shared" si="4"/>
        <v>0</v>
      </c>
      <c r="U40" s="24">
        <f t="shared" si="5"/>
        <v>0</v>
      </c>
      <c r="V40" s="26">
        <f t="shared" si="6"/>
        <v>0</v>
      </c>
      <c r="W40" s="32">
        <f t="shared" si="11"/>
        <v>0</v>
      </c>
      <c r="Y40" s="34">
        <f t="shared" si="10"/>
        <v>44317</v>
      </c>
    </row>
    <row r="41" spans="1:25" s="13" customFormat="1" ht="20.100000000000001" customHeight="1" thickBot="1" x14ac:dyDescent="0.2">
      <c r="A41" s="168" t="s">
        <v>10</v>
      </c>
      <c r="B41" s="169"/>
      <c r="C41" s="169"/>
      <c r="D41" s="169"/>
      <c r="E41" s="169"/>
      <c r="F41" s="170"/>
      <c r="G41" s="84"/>
      <c r="H41" s="84"/>
      <c r="I41" s="81">
        <f t="shared" ref="I41:M41" si="12">SUM(I10:I40)</f>
        <v>4</v>
      </c>
      <c r="J41" s="81">
        <f t="shared" si="12"/>
        <v>1</v>
      </c>
      <c r="K41" s="81">
        <f t="shared" si="12"/>
        <v>4</v>
      </c>
      <c r="L41" s="85">
        <f t="shared" si="12"/>
        <v>1.8958333333333335</v>
      </c>
      <c r="M41" s="86">
        <f t="shared" si="12"/>
        <v>72010</v>
      </c>
      <c r="N41" s="87"/>
      <c r="P41" s="14">
        <f t="shared" ref="P41:W41" si="13">SUM(P10:P40)</f>
        <v>4240</v>
      </c>
      <c r="Q41" s="14">
        <f t="shared" si="13"/>
        <v>4</v>
      </c>
      <c r="R41" s="14">
        <f t="shared" si="13"/>
        <v>1</v>
      </c>
      <c r="S41" s="14">
        <f t="shared" si="13"/>
        <v>4</v>
      </c>
      <c r="T41" s="14">
        <f t="shared" si="13"/>
        <v>20080</v>
      </c>
      <c r="U41" s="14">
        <f t="shared" si="13"/>
        <v>7530</v>
      </c>
      <c r="V41" s="27">
        <f t="shared" si="13"/>
        <v>40160</v>
      </c>
      <c r="W41" s="33">
        <f t="shared" si="13"/>
        <v>72010</v>
      </c>
    </row>
    <row r="42" spans="1:25" ht="20.100000000000001" customHeight="1" x14ac:dyDescent="0.15">
      <c r="A42" s="2"/>
    </row>
    <row r="43" spans="1:25" ht="20.100000000000001" customHeight="1" x14ac:dyDescent="0.15">
      <c r="A43" s="2"/>
      <c r="E43" s="153" t="s">
        <v>52</v>
      </c>
      <c r="F43" s="153"/>
      <c r="G43" s="153"/>
      <c r="H43" s="86">
        <f>ROUNDDOWN(M41*0.1,0)</f>
        <v>7201</v>
      </c>
      <c r="J43" s="149" t="s">
        <v>24</v>
      </c>
      <c r="K43" s="150"/>
      <c r="L43" s="8" t="s">
        <v>18</v>
      </c>
      <c r="M43" s="8" t="s">
        <v>19</v>
      </c>
      <c r="N43" s="8" t="s">
        <v>20</v>
      </c>
      <c r="Q43" s="18" t="s">
        <v>29</v>
      </c>
      <c r="R43" s="18" t="s">
        <v>30</v>
      </c>
      <c r="S43" s="19" t="s">
        <v>31</v>
      </c>
    </row>
    <row r="44" spans="1:25" ht="20.100000000000001" customHeight="1" x14ac:dyDescent="0.15">
      <c r="E44" s="154" t="s">
        <v>53</v>
      </c>
      <c r="F44" s="154"/>
      <c r="G44" s="154"/>
      <c r="H44" s="86">
        <f>MIN(H43,K5)</f>
        <v>7201</v>
      </c>
      <c r="J44" s="150"/>
      <c r="K44" s="150"/>
      <c r="L44" s="88">
        <f>I41</f>
        <v>4</v>
      </c>
      <c r="M44" s="88">
        <f>J41</f>
        <v>1</v>
      </c>
      <c r="N44" s="88">
        <f>K41</f>
        <v>4</v>
      </c>
      <c r="Q44" s="121" t="s">
        <v>32</v>
      </c>
      <c r="R44" s="21" t="s">
        <v>26</v>
      </c>
      <c r="S44" s="23">
        <v>5020</v>
      </c>
    </row>
    <row r="45" spans="1:25" ht="22.5" x14ac:dyDescent="0.15">
      <c r="E45" s="154" t="s">
        <v>54</v>
      </c>
      <c r="F45" s="154"/>
      <c r="G45" s="154"/>
      <c r="H45" s="86">
        <f>M41-H44</f>
        <v>64809</v>
      </c>
      <c r="J45" s="151" t="s">
        <v>23</v>
      </c>
      <c r="K45" s="150"/>
      <c r="L45" s="8" t="s">
        <v>25</v>
      </c>
      <c r="M45" s="1" t="s">
        <v>0</v>
      </c>
      <c r="N45" s="8" t="s">
        <v>26</v>
      </c>
      <c r="Q45" s="122"/>
      <c r="R45" s="29" t="s">
        <v>0</v>
      </c>
      <c r="S45" s="23">
        <v>3765</v>
      </c>
    </row>
    <row r="46" spans="1:25" ht="20.100000000000001" customHeight="1" x14ac:dyDescent="0.15">
      <c r="J46" s="150"/>
      <c r="K46" s="150"/>
      <c r="L46" s="89">
        <f>COUNTIF(L10:L40,"&lt;4:00")</f>
        <v>4</v>
      </c>
      <c r="M46" s="89">
        <f>COUNTIFS(L10:L40,"&gt;=4:00",L10:L40,"&lt;6:00")</f>
        <v>1</v>
      </c>
      <c r="N46" s="89">
        <f>COUNTIF(L10:L40,"&gt;=6:00")</f>
        <v>4</v>
      </c>
      <c r="Q46" s="123"/>
      <c r="R46" s="30" t="s">
        <v>25</v>
      </c>
      <c r="S46" s="23">
        <v>2510</v>
      </c>
    </row>
    <row r="47" spans="1:25" ht="19.5" customHeight="1" x14ac:dyDescent="0.15">
      <c r="Q47" s="121" t="s">
        <v>33</v>
      </c>
      <c r="R47" s="30" t="s">
        <v>26</v>
      </c>
      <c r="S47" s="23">
        <v>10040</v>
      </c>
    </row>
    <row r="48" spans="1:25" ht="24.75" customHeight="1" x14ac:dyDescent="0.15">
      <c r="Q48" s="122"/>
      <c r="R48" s="29" t="s">
        <v>0</v>
      </c>
      <c r="S48" s="23">
        <v>7530</v>
      </c>
    </row>
    <row r="49" spans="17:19" ht="19.5" customHeight="1" x14ac:dyDescent="0.15">
      <c r="Q49" s="123"/>
      <c r="R49" s="30" t="s">
        <v>25</v>
      </c>
      <c r="S49" s="23">
        <v>5020</v>
      </c>
    </row>
    <row r="50" spans="17:19" ht="19.5" customHeight="1" x14ac:dyDescent="0.15">
      <c r="Q50" s="22" t="s">
        <v>34</v>
      </c>
      <c r="R50" s="22"/>
      <c r="S50" s="23">
        <v>420</v>
      </c>
    </row>
    <row r="51" spans="17:19" ht="19.5" customHeight="1" x14ac:dyDescent="0.15">
      <c r="Q51" s="22" t="s">
        <v>19</v>
      </c>
      <c r="R51" s="22"/>
      <c r="S51" s="23">
        <v>400</v>
      </c>
    </row>
    <row r="52" spans="17:19" ht="19.5" customHeight="1" x14ac:dyDescent="0.15">
      <c r="Q52" s="22" t="s">
        <v>20</v>
      </c>
      <c r="R52" s="22" t="s">
        <v>35</v>
      </c>
      <c r="S52" s="23">
        <v>540</v>
      </c>
    </row>
    <row r="53" spans="17:19" x14ac:dyDescent="0.15">
      <c r="Q53" s="20" t="s">
        <v>36</v>
      </c>
      <c r="R53" s="20"/>
      <c r="S53" s="20"/>
    </row>
    <row r="54" spans="17:19" x14ac:dyDescent="0.15">
      <c r="Q54" s="20" t="s">
        <v>37</v>
      </c>
      <c r="R54" s="20"/>
      <c r="S54" s="20"/>
    </row>
    <row r="55" spans="17:19" x14ac:dyDescent="0.15">
      <c r="Q55" s="20" t="s">
        <v>38</v>
      </c>
      <c r="R55" s="20"/>
      <c r="S55" s="20"/>
    </row>
  </sheetData>
  <mergeCells count="42">
    <mergeCell ref="J43:K44"/>
    <mergeCell ref="Q44:Q46"/>
    <mergeCell ref="J45:K46"/>
    <mergeCell ref="Q47:Q49"/>
    <mergeCell ref="G4:L4"/>
    <mergeCell ref="G5:I5"/>
    <mergeCell ref="G7:H7"/>
    <mergeCell ref="G8:G9"/>
    <mergeCell ref="H8:H9"/>
    <mergeCell ref="K5:L5"/>
    <mergeCell ref="I7:I9"/>
    <mergeCell ref="J7:J9"/>
    <mergeCell ref="E43:G43"/>
    <mergeCell ref="E44:G44"/>
    <mergeCell ref="E45:G45"/>
    <mergeCell ref="T7:V7"/>
    <mergeCell ref="W7:W9"/>
    <mergeCell ref="A7:A9"/>
    <mergeCell ref="B7:B9"/>
    <mergeCell ref="R8:R9"/>
    <mergeCell ref="S8:S9"/>
    <mergeCell ref="T8:T9"/>
    <mergeCell ref="U8:U9"/>
    <mergeCell ref="V8:V9"/>
    <mergeCell ref="Q8:Q9"/>
    <mergeCell ref="K7:K9"/>
    <mergeCell ref="L7:L9"/>
    <mergeCell ref="M7:M9"/>
    <mergeCell ref="N7:N9"/>
    <mergeCell ref="P7:P9"/>
    <mergeCell ref="Q7:S7"/>
    <mergeCell ref="A4:B4"/>
    <mergeCell ref="C4:E4"/>
    <mergeCell ref="A5:B5"/>
    <mergeCell ref="C5:E5"/>
    <mergeCell ref="A41:F41"/>
    <mergeCell ref="C8:C9"/>
    <mergeCell ref="D8:D9"/>
    <mergeCell ref="E8:E9"/>
    <mergeCell ref="F8:F9"/>
    <mergeCell ref="C7:D7"/>
    <mergeCell ref="E7:F7"/>
  </mergeCells>
  <phoneticPr fontId="1"/>
  <dataValidations count="2">
    <dataValidation type="list" allowBlank="1" showInputMessage="1" showErrorMessage="1" sqref="B10:B40">
      <formula1>"月,火,水,木,金,土,日"</formula1>
    </dataValidation>
    <dataValidation type="list" allowBlank="1" showInputMessage="1" showErrorMessage="1" sqref="G5">
      <formula1>"1,2"</formula1>
    </dataValidation>
  </dataValidations>
  <pageMargins left="0.84" right="0.57999999999999996" top="0.75" bottom="0.75" header="0.3" footer="0.3"/>
  <pageSetup paperSize="9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請求書（例）</vt:lpstr>
      <vt:lpstr>明細書</vt:lpstr>
      <vt:lpstr>実績記録表(2回まで対応)</vt:lpstr>
      <vt:lpstr>実績記録表(3回まで対応)</vt:lpstr>
      <vt:lpstr>'実績記録表(2回まで対応)'!Print_Area</vt:lpstr>
      <vt:lpstr>'実績記録表(3回まで対応)'!Print_Area</vt:lpstr>
      <vt:lpstr>'請求書（例）'!Print_Area</vt:lpstr>
      <vt:lpstr>明細書!Print_Area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2021-09-13T01:10:37Z</dcterms:modified>
</cp:coreProperties>
</file>