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filterPrivacy="1"/>
  <xr:revisionPtr xr6:coauthVersionLast="47" xr6:coauthVersionMax="47" documentId="13_ncr:1_{ECFCAF1C-AF5D-4D21-AC99-CD6BD70E2AAA}" revIDLastSave="0" xr10:uidLastSave="{00000000-0000-0000-0000-000000000000}"/>
  <bookViews>
    <workbookView activeTab="5" firstSheet="2" tabRatio="844" xr2:uid="{00000000-000D-0000-FFFF-FFFF00000000}" windowHeight="11040" windowWidth="20730" xWindow="-120" yWindow="-120"/>
  </bookViews>
  <sheets>
    <sheet r:id="rId1" name="はじめにご覧ください" sheetId="43"/>
    <sheet r:id="rId2" name="提出書類確認票" sheetId="1"/>
    <sheet r:id="rId3" name="①基礎情報" sheetId="25"/>
    <sheet r:id="rId4" name="②所要額見込調書（その2）" sheetId="30"/>
    <sheet r:id="rId5" name="③所要額見込調書（その１）" sheetId="29"/>
    <sheet r:id="rId6" name="申請書" sheetId="46"/>
    <sheet r:id="rId7" name="予算書" sheetId="27"/>
    <sheet r:id="rId8" name="予算書記載例" sheetId="50"/>
    <sheet r:id="rId9" name="補助基準額リスト" sheetId="48"/>
    <sheet r:id="rId10" name="提出不要" sheetId="51"/>
  </sheets>
  <definedNames>
    <definedName hidden="1" localSheetId="3" name="_xlnm._FilterDatabase">'②所要額見込調書（その2）'!$F$3:$K$4</definedName>
    <definedName localSheetId="3" name="_xlnm.Print_Area">'②所要額見込調書（その2）'!$A$1:$K$210</definedName>
    <definedName localSheetId="0" name="_xlnm.Print_Area">はじめにご覧ください!$A$1:$M$118</definedName>
    <definedName localSheetId="9" name="_xlnm.Print_Area">提出不要!$A$1:$O$21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2" i="27" l="1"/>
  <c r="I20" i="30"/>
  <c r="F88" i="43" l="1"/>
  <c r="J41" i="43" l="1"/>
  <c r="F20" i="51" l="1"/>
  <c r="H20" i="51"/>
  <c r="J20" i="51"/>
  <c r="D20" i="51"/>
  <c r="C19" i="51"/>
  <c r="C18" i="51"/>
  <c r="C17" i="51"/>
  <c r="C20" i="51" s="1"/>
  <c r="C10" i="51"/>
  <c r="C9" i="51"/>
  <c r="A2" i="51"/>
  <c r="D16" i="51"/>
  <c r="D20" i="50" l="1"/>
  <c r="D11" i="27"/>
  <c r="C8" i="51" s="1"/>
  <c r="D37" i="27"/>
  <c r="E27" i="46"/>
  <c r="H9" i="46"/>
  <c r="G5" i="48"/>
  <c r="L197" i="30"/>
  <c r="L198" i="30"/>
  <c r="L199" i="30"/>
  <c r="L200" i="30"/>
  <c r="L201" i="30"/>
  <c r="L202" i="30"/>
  <c r="L203" i="30"/>
  <c r="L204" i="30"/>
  <c r="L205" i="30"/>
  <c r="L206" i="30"/>
  <c r="L207" i="30"/>
  <c r="L196" i="30"/>
  <c r="L167" i="30"/>
  <c r="L168" i="30"/>
  <c r="L169" i="30"/>
  <c r="L170" i="30"/>
  <c r="L171" i="30"/>
  <c r="L172" i="30"/>
  <c r="L173" i="30"/>
  <c r="L174" i="30"/>
  <c r="L175" i="30"/>
  <c r="L176" i="30"/>
  <c r="L177" i="30"/>
  <c r="L166" i="30"/>
  <c r="L137" i="30"/>
  <c r="L138" i="30"/>
  <c r="L139" i="30"/>
  <c r="L140" i="30"/>
  <c r="L141" i="30"/>
  <c r="L142" i="30"/>
  <c r="L143" i="30"/>
  <c r="L144" i="30"/>
  <c r="L145" i="30"/>
  <c r="L146" i="30"/>
  <c r="L147" i="30"/>
  <c r="L136" i="30"/>
  <c r="L107" i="30"/>
  <c r="L108" i="30"/>
  <c r="L109" i="30"/>
  <c r="L110" i="30"/>
  <c r="L111" i="30"/>
  <c r="L112" i="30"/>
  <c r="L113" i="30"/>
  <c r="L114" i="30"/>
  <c r="L115" i="30"/>
  <c r="L116" i="30"/>
  <c r="L117" i="30"/>
  <c r="L106" i="30"/>
  <c r="L77" i="30"/>
  <c r="L78" i="30"/>
  <c r="L79" i="30"/>
  <c r="L80" i="30"/>
  <c r="L81" i="30"/>
  <c r="L82" i="30"/>
  <c r="L83" i="30"/>
  <c r="L84" i="30"/>
  <c r="L85" i="30"/>
  <c r="L86" i="30"/>
  <c r="L87" i="30"/>
  <c r="L76" i="30"/>
  <c r="L47" i="30"/>
  <c r="L48" i="30"/>
  <c r="L49" i="30"/>
  <c r="L50" i="30"/>
  <c r="L51" i="30"/>
  <c r="L52" i="30"/>
  <c r="L53" i="30"/>
  <c r="L54" i="30"/>
  <c r="L55" i="30"/>
  <c r="L56" i="30"/>
  <c r="L57" i="30"/>
  <c r="L46" i="30"/>
  <c r="L17" i="30"/>
  <c r="L18" i="30"/>
  <c r="L19" i="30"/>
  <c r="L20" i="30"/>
  <c r="L21" i="30"/>
  <c r="L22" i="30"/>
  <c r="L23" i="30"/>
  <c r="L24" i="30"/>
  <c r="L25" i="30"/>
  <c r="L26" i="30"/>
  <c r="L27" i="30"/>
  <c r="L16" i="30"/>
  <c r="M17" i="30"/>
  <c r="M18" i="30"/>
  <c r="N18" i="30" s="1"/>
  <c r="M19" i="30"/>
  <c r="N19" i="30" s="1"/>
  <c r="M20" i="30"/>
  <c r="M21" i="30"/>
  <c r="N21" i="30" s="1"/>
  <c r="M22" i="30"/>
  <c r="M23" i="30"/>
  <c r="M24" i="30"/>
  <c r="M25" i="30"/>
  <c r="M26" i="30"/>
  <c r="M27" i="30"/>
  <c r="N27" i="30" s="1"/>
  <c r="M46" i="30"/>
  <c r="M47" i="30"/>
  <c r="N47" i="30" s="1"/>
  <c r="M48" i="30"/>
  <c r="M49" i="30"/>
  <c r="M50" i="30"/>
  <c r="M51" i="30"/>
  <c r="M52" i="30"/>
  <c r="M53" i="30"/>
  <c r="M54" i="30"/>
  <c r="M55" i="30"/>
  <c r="M56" i="30"/>
  <c r="M57" i="30"/>
  <c r="M76" i="30"/>
  <c r="M77" i="30"/>
  <c r="M78" i="30"/>
  <c r="N78" i="30" s="1"/>
  <c r="M79" i="30"/>
  <c r="N79" i="30" s="1"/>
  <c r="M80" i="30"/>
  <c r="N80" i="30" s="1"/>
  <c r="M81" i="30"/>
  <c r="M82" i="30"/>
  <c r="M83" i="30"/>
  <c r="M84" i="30"/>
  <c r="M85" i="30"/>
  <c r="M86" i="30"/>
  <c r="N86" i="30" s="1"/>
  <c r="M87" i="30"/>
  <c r="N87" i="30"/>
  <c r="M106" i="30"/>
  <c r="M107" i="30"/>
  <c r="M108" i="30"/>
  <c r="M109" i="30"/>
  <c r="M110" i="30"/>
  <c r="M111" i="30"/>
  <c r="M112" i="30"/>
  <c r="M113" i="30"/>
  <c r="N113" i="30" s="1"/>
  <c r="M114" i="30"/>
  <c r="M115" i="30"/>
  <c r="M116" i="30"/>
  <c r="M117" i="30"/>
  <c r="M136" i="30"/>
  <c r="M137" i="30"/>
  <c r="M138" i="30"/>
  <c r="N138" i="30" s="1"/>
  <c r="M139" i="30"/>
  <c r="N139" i="30" s="1"/>
  <c r="M140" i="30"/>
  <c r="M141" i="30"/>
  <c r="M142" i="30"/>
  <c r="M143" i="30"/>
  <c r="M144" i="30"/>
  <c r="M145" i="30"/>
  <c r="M146" i="30"/>
  <c r="M147" i="30"/>
  <c r="N147" i="30" s="1"/>
  <c r="M166" i="30"/>
  <c r="N166" i="30" s="1"/>
  <c r="M167" i="30"/>
  <c r="M168" i="30"/>
  <c r="M169" i="30"/>
  <c r="M170" i="30"/>
  <c r="M171" i="30"/>
  <c r="M172" i="30"/>
  <c r="M173" i="30"/>
  <c r="N173" i="30" s="1"/>
  <c r="M174" i="30"/>
  <c r="M175" i="30"/>
  <c r="M176" i="30"/>
  <c r="M177" i="30"/>
  <c r="M196" i="30"/>
  <c r="M197" i="30"/>
  <c r="M198" i="30"/>
  <c r="M199" i="30"/>
  <c r="N199" i="30" s="1"/>
  <c r="M200" i="30"/>
  <c r="M201" i="30"/>
  <c r="M202" i="30"/>
  <c r="M203" i="30"/>
  <c r="M204" i="30"/>
  <c r="M205" i="30"/>
  <c r="M206" i="30"/>
  <c r="M207" i="30"/>
  <c r="N207" i="30" s="1"/>
  <c r="N25" i="30" l="1"/>
  <c r="D20" i="27"/>
  <c r="N143" i="30"/>
  <c r="N84" i="30"/>
  <c r="N203" i="30"/>
  <c r="N169" i="30"/>
  <c r="N176" i="30"/>
  <c r="N168" i="30"/>
  <c r="N116" i="30"/>
  <c r="N83" i="30"/>
  <c r="N49" i="30"/>
  <c r="N177" i="30"/>
  <c r="N117" i="30"/>
  <c r="N109" i="30"/>
  <c r="N51" i="30"/>
  <c r="N205" i="30"/>
  <c r="N201" i="30"/>
  <c r="N197" i="30"/>
  <c r="N145" i="30"/>
  <c r="N141" i="30"/>
  <c r="N137" i="30"/>
  <c r="N115" i="30"/>
  <c r="N111" i="30"/>
  <c r="N107" i="30"/>
  <c r="N85" i="30"/>
  <c r="N57" i="30"/>
  <c r="N53" i="30"/>
  <c r="N81" i="30"/>
  <c r="N77" i="30"/>
  <c r="N55" i="30"/>
  <c r="N24" i="30"/>
  <c r="N54" i="30"/>
  <c r="N50" i="30"/>
  <c r="N76" i="30"/>
  <c r="N22" i="30"/>
  <c r="N108" i="30"/>
  <c r="N146" i="30"/>
  <c r="N172" i="30"/>
  <c r="N206" i="30"/>
  <c r="N112" i="30"/>
  <c r="N56" i="30"/>
  <c r="N48" i="30"/>
  <c r="N198" i="30"/>
  <c r="N20" i="30"/>
  <c r="N46" i="30"/>
  <c r="N106" i="30"/>
  <c r="N114" i="30"/>
  <c r="N136" i="30"/>
  <c r="N144" i="30"/>
  <c r="N140" i="30"/>
  <c r="N174" i="30"/>
  <c r="N170" i="30"/>
  <c r="N196" i="30"/>
  <c r="N200" i="30"/>
  <c r="N142" i="30"/>
  <c r="N82" i="30"/>
  <c r="N26" i="30"/>
  <c r="N202" i="30"/>
  <c r="N52" i="30"/>
  <c r="N204" i="30"/>
  <c r="N23" i="30"/>
  <c r="N110" i="30"/>
  <c r="N175" i="30"/>
  <c r="N171" i="30"/>
  <c r="N167" i="30"/>
  <c r="N17" i="30"/>
  <c r="G3" i="48"/>
  <c r="D3" i="48" s="1"/>
  <c r="G4" i="48"/>
  <c r="D4" i="48" s="1"/>
  <c r="D5" i="48"/>
  <c r="G6" i="48"/>
  <c r="D6" i="48" s="1"/>
  <c r="G7" i="48"/>
  <c r="D7" i="48" s="1"/>
  <c r="G8" i="48"/>
  <c r="D8" i="48" s="1"/>
  <c r="G9" i="48"/>
  <c r="D9" i="48" s="1"/>
  <c r="G10" i="48"/>
  <c r="D10" i="48" s="1"/>
  <c r="G11" i="48"/>
  <c r="D11" i="48" s="1"/>
  <c r="G12" i="48"/>
  <c r="D12" i="48" s="1"/>
  <c r="G13" i="48"/>
  <c r="D13" i="48" s="1"/>
  <c r="G14" i="48"/>
  <c r="D14" i="48" s="1"/>
  <c r="G15" i="48"/>
  <c r="D15" i="48" s="1"/>
  <c r="G16" i="48"/>
  <c r="D16" i="48" s="1"/>
  <c r="G17" i="48"/>
  <c r="D17" i="48" s="1"/>
  <c r="G18" i="48"/>
  <c r="D18" i="48" s="1"/>
  <c r="G19" i="48"/>
  <c r="D19" i="48" s="1"/>
  <c r="G20" i="48"/>
  <c r="D20" i="48" s="1"/>
  <c r="G21" i="48"/>
  <c r="D21" i="48" s="1"/>
  <c r="G22" i="48"/>
  <c r="D22" i="48" s="1"/>
  <c r="G23" i="48"/>
  <c r="D23" i="48" s="1"/>
  <c r="G24" i="48"/>
  <c r="D24" i="48" s="1"/>
  <c r="G25" i="48"/>
  <c r="D25" i="48" s="1"/>
  <c r="G26" i="48"/>
  <c r="D26" i="48" s="1"/>
  <c r="G27" i="48"/>
  <c r="D27" i="48" s="1"/>
  <c r="G28" i="48"/>
  <c r="D28" i="48" s="1"/>
  <c r="G29" i="48"/>
  <c r="D29" i="48" s="1"/>
  <c r="G30" i="48"/>
  <c r="D30" i="48" s="1"/>
  <c r="G31" i="48"/>
  <c r="D31" i="48" s="1"/>
  <c r="G32" i="48"/>
  <c r="D32" i="48" s="1"/>
  <c r="G33" i="48"/>
  <c r="D33" i="48" s="1"/>
  <c r="G34" i="48"/>
  <c r="D34" i="48" s="1"/>
  <c r="G35" i="48"/>
  <c r="D35" i="48" s="1"/>
  <c r="G36" i="48"/>
  <c r="D36" i="48" s="1"/>
  <c r="G37" i="48"/>
  <c r="D37" i="48" s="1"/>
  <c r="G38" i="48"/>
  <c r="D38" i="48" s="1"/>
  <c r="G39" i="48"/>
  <c r="D39" i="48" s="1"/>
  <c r="G40" i="48"/>
  <c r="D40" i="48" s="1"/>
  <c r="G41" i="48"/>
  <c r="D41" i="48" s="1"/>
  <c r="G42" i="48"/>
  <c r="D42" i="48" s="1"/>
  <c r="G43" i="48"/>
  <c r="D43" i="48" s="1"/>
  <c r="G44" i="48"/>
  <c r="D44" i="48" s="1"/>
  <c r="G45" i="48"/>
  <c r="D45" i="48" s="1"/>
  <c r="G46" i="48"/>
  <c r="D46" i="48" s="1"/>
  <c r="G47" i="48"/>
  <c r="D47" i="48" s="1"/>
  <c r="G48" i="48"/>
  <c r="D48" i="48" s="1"/>
  <c r="G49" i="48"/>
  <c r="D49" i="48" s="1"/>
  <c r="G50" i="48"/>
  <c r="D50" i="48" s="1"/>
  <c r="G51" i="48"/>
  <c r="D51" i="48" s="1"/>
  <c r="G52" i="48"/>
  <c r="D52" i="48" s="1"/>
  <c r="G53" i="48"/>
  <c r="D53" i="48" s="1"/>
  <c r="G54" i="48"/>
  <c r="D54" i="48" s="1"/>
  <c r="G55" i="48"/>
  <c r="D55" i="48" s="1"/>
  <c r="G56" i="48"/>
  <c r="D56" i="48" s="1"/>
  <c r="G57" i="48"/>
  <c r="D57" i="48" s="1"/>
  <c r="G58" i="48"/>
  <c r="D58" i="48" s="1"/>
  <c r="G59" i="48"/>
  <c r="D59" i="48" s="1"/>
  <c r="G60" i="48"/>
  <c r="D60" i="48" s="1"/>
  <c r="G61" i="48"/>
  <c r="D61" i="48" s="1"/>
  <c r="G62" i="48"/>
  <c r="D62" i="48" s="1"/>
  <c r="G63" i="48"/>
  <c r="D63" i="48" s="1"/>
  <c r="G64" i="48"/>
  <c r="D64" i="48" s="1"/>
  <c r="G65" i="48"/>
  <c r="D65" i="48" s="1"/>
  <c r="G66" i="48"/>
  <c r="D66" i="48" s="1"/>
  <c r="G67" i="48"/>
  <c r="D67" i="48" s="1"/>
  <c r="G68" i="48"/>
  <c r="D68" i="48" s="1"/>
  <c r="G69" i="48"/>
  <c r="D69" i="48" s="1"/>
  <c r="G70" i="48"/>
  <c r="D70" i="48" s="1"/>
  <c r="G71" i="48"/>
  <c r="D71" i="48" s="1"/>
  <c r="G72" i="48"/>
  <c r="D72" i="48" s="1"/>
  <c r="G73" i="48"/>
  <c r="D73" i="48" s="1"/>
  <c r="G74" i="48"/>
  <c r="D74" i="48" s="1"/>
  <c r="G75" i="48"/>
  <c r="D75" i="48" s="1"/>
  <c r="G76" i="48"/>
  <c r="D76" i="48" s="1"/>
  <c r="G77" i="48"/>
  <c r="D77" i="48" s="1"/>
  <c r="G78" i="48"/>
  <c r="D78" i="48" s="1"/>
  <c r="G79" i="48"/>
  <c r="D79" i="48" s="1"/>
  <c r="G80" i="48"/>
  <c r="D80" i="48" s="1"/>
  <c r="G81" i="48"/>
  <c r="D81" i="48" s="1"/>
  <c r="G82" i="48"/>
  <c r="D82" i="48" s="1"/>
  <c r="G83" i="48"/>
  <c r="D83" i="48" s="1"/>
  <c r="G84" i="48"/>
  <c r="D84" i="48" s="1"/>
  <c r="G85" i="48"/>
  <c r="D85" i="48" s="1"/>
  <c r="G86" i="48"/>
  <c r="D86" i="48" s="1"/>
  <c r="G87" i="48"/>
  <c r="D87" i="48" s="1"/>
  <c r="G88" i="48"/>
  <c r="D88" i="48" s="1"/>
  <c r="G89" i="48"/>
  <c r="D89" i="48" s="1"/>
  <c r="G90" i="48"/>
  <c r="D90" i="48" s="1"/>
  <c r="G91" i="48"/>
  <c r="D91" i="48" s="1"/>
  <c r="G92" i="48"/>
  <c r="D92" i="48" s="1"/>
  <c r="G93" i="48"/>
  <c r="D93" i="48" s="1"/>
  <c r="G94" i="48"/>
  <c r="D94" i="48" s="1"/>
  <c r="G95" i="48"/>
  <c r="D95" i="48" s="1"/>
  <c r="G96" i="48"/>
  <c r="D96" i="48" s="1"/>
  <c r="G97" i="48"/>
  <c r="D97" i="48" s="1"/>
  <c r="G98" i="48"/>
  <c r="D98" i="48" s="1"/>
  <c r="G99" i="48"/>
  <c r="D99" i="48" s="1"/>
  <c r="G100" i="48"/>
  <c r="D100" i="48" s="1"/>
  <c r="G101" i="48"/>
  <c r="D101" i="48" s="1"/>
  <c r="G102" i="48"/>
  <c r="D102" i="48" s="1"/>
  <c r="G103" i="48"/>
  <c r="D103" i="48" s="1"/>
  <c r="G104" i="48"/>
  <c r="D104" i="48" s="1"/>
  <c r="G105" i="48"/>
  <c r="D105" i="48" s="1"/>
  <c r="G106" i="48"/>
  <c r="D106" i="48" s="1"/>
  <c r="G107" i="48"/>
  <c r="D107" i="48" s="1"/>
  <c r="G108" i="48"/>
  <c r="D108" i="48" s="1"/>
  <c r="G109" i="48"/>
  <c r="D109" i="48" s="1"/>
  <c r="G110" i="48"/>
  <c r="D110" i="48" s="1"/>
  <c r="G111" i="48"/>
  <c r="D111" i="48" s="1"/>
  <c r="G112" i="48"/>
  <c r="D112" i="48" s="1"/>
  <c r="G113" i="48"/>
  <c r="D113" i="48" s="1"/>
  <c r="G114" i="48"/>
  <c r="D114" i="48" s="1"/>
  <c r="G115" i="48"/>
  <c r="D115" i="48" s="1"/>
  <c r="G116" i="48"/>
  <c r="D116" i="48" s="1"/>
  <c r="G117" i="48"/>
  <c r="D117" i="48" s="1"/>
  <c r="G118" i="48"/>
  <c r="D118" i="48" s="1"/>
  <c r="G119" i="48"/>
  <c r="D119" i="48" s="1"/>
  <c r="G120" i="48"/>
  <c r="D120" i="48" s="1"/>
  <c r="G121" i="48"/>
  <c r="D121" i="48" s="1"/>
  <c r="G122" i="48"/>
  <c r="D122" i="48" s="1"/>
  <c r="G123" i="48"/>
  <c r="D123" i="48" s="1"/>
  <c r="G124" i="48"/>
  <c r="D124" i="48" s="1"/>
  <c r="G125" i="48"/>
  <c r="D125" i="48" s="1"/>
  <c r="G126" i="48"/>
  <c r="D126" i="48" s="1"/>
  <c r="G127" i="48"/>
  <c r="D127" i="48" s="1"/>
  <c r="G2" i="48"/>
  <c r="D2" i="48" s="1"/>
  <c r="M16" i="30"/>
  <c r="D37" i="50"/>
  <c r="E44" i="27"/>
  <c r="E43" i="27"/>
  <c r="E1" i="27"/>
  <c r="H13" i="46"/>
  <c r="H11" i="46"/>
  <c r="G5" i="29"/>
  <c r="F208" i="30"/>
  <c r="D18" i="29" s="1"/>
  <c r="E18" i="29" s="1"/>
  <c r="F178" i="30"/>
  <c r="D17" i="29" s="1"/>
  <c r="E17" i="29" s="1"/>
  <c r="F148" i="30"/>
  <c r="D16" i="29" s="1"/>
  <c r="E16" i="29" s="1"/>
  <c r="F118" i="30"/>
  <c r="D15" i="29" s="1"/>
  <c r="E15" i="29" s="1"/>
  <c r="F88" i="30"/>
  <c r="D14" i="29" s="1"/>
  <c r="E14" i="29" s="1"/>
  <c r="F58" i="30"/>
  <c r="D13" i="29" s="1"/>
  <c r="E13" i="29" s="1"/>
  <c r="F28" i="30"/>
  <c r="D12" i="29" s="1"/>
  <c r="G41" i="43"/>
  <c r="H41" i="43"/>
  <c r="K41" i="43" s="1"/>
  <c r="J123" i="48" a="1"/>
  <c r="J112" i="48" a="1"/>
  <c r="J52" i="48" a="1"/>
  <c r="J99" i="48" a="1"/>
  <c r="J44" i="48" a="1"/>
  <c r="J108" i="48" a="1"/>
  <c r="J78" i="48" a="1"/>
  <c r="J56" i="48" a="1"/>
  <c r="J50" i="48" a="1"/>
  <c r="J21" i="48" a="1"/>
  <c r="J74" i="48" a="1"/>
  <c r="J95" i="48" a="1"/>
  <c r="J126" i="48" a="1"/>
  <c r="J69" i="48" a="1"/>
  <c r="J34" i="48" a="1"/>
  <c r="J6" i="48" a="1"/>
  <c r="J124" i="48" a="1"/>
  <c r="J116" i="48" a="1"/>
  <c r="J120" i="48" a="1"/>
  <c r="J26" i="48" a="1"/>
  <c r="J22" i="48" a="1"/>
  <c r="J115" i="48" a="1"/>
  <c r="J45" i="48" a="1"/>
  <c r="J106" i="48" a="1"/>
  <c r="J55" i="48" a="1"/>
  <c r="J101" i="48" a="1"/>
  <c r="J90" i="48" a="1"/>
  <c r="J47" i="48" a="1"/>
  <c r="J64" i="48" a="1"/>
  <c r="J82" i="48" a="1"/>
  <c r="J12" i="48" a="1"/>
  <c r="J32" i="48" a="1"/>
  <c r="J27" i="48" a="1"/>
  <c r="J57" i="48" a="1"/>
  <c r="J100" i="48" a="1"/>
  <c r="J60" i="48" a="1"/>
  <c r="J24" i="48" a="1"/>
  <c r="J109" i="48" a="1"/>
  <c r="J81" i="48" a="1"/>
  <c r="J54" i="48" a="1"/>
  <c r="J96" i="48" a="1"/>
  <c r="J87" i="48" a="1"/>
  <c r="J14" i="48" a="1"/>
  <c r="J4" i="48" a="1"/>
  <c r="J118" i="48" a="1"/>
  <c r="J53" i="48" a="1"/>
  <c r="J66" i="48" a="1"/>
  <c r="J114" i="48" a="1"/>
  <c r="J9" i="48" a="1"/>
  <c r="J125" i="48" a="1"/>
  <c r="J18" i="48" a="1"/>
  <c r="J104" i="48" a="1"/>
  <c r="J86" i="48" a="1"/>
  <c r="J68" i="48" a="1"/>
  <c r="J62" i="48" a="1"/>
  <c r="J15" i="48" a="1"/>
  <c r="J111" i="48" a="1"/>
  <c r="J93" i="48" a="1"/>
  <c r="J28" i="48" a="1"/>
  <c r="J70" i="48" a="1"/>
  <c r="J117" i="48" a="1"/>
  <c r="J84" i="48" a="1"/>
  <c r="J37" i="48" a="1"/>
  <c r="J3" i="48" a="1"/>
  <c r="J48" i="48" a="1"/>
  <c r="J5" i="48" a="1"/>
  <c r="J39" i="48" a="1"/>
  <c r="J13" i="48" a="1"/>
  <c r="J98" i="48" a="1"/>
  <c r="J38" i="48" a="1"/>
  <c r="J35" i="48" a="1"/>
  <c r="J40" i="48" a="1"/>
  <c r="J77" i="48" a="1"/>
  <c r="J23" i="48" a="1"/>
  <c r="J33" i="48" a="1"/>
  <c r="J16" i="48" a="1"/>
  <c r="J11" i="48" a="1"/>
  <c r="J92" i="48" a="1"/>
  <c r="J71" i="48" a="1"/>
  <c r="J122" i="48" a="1"/>
  <c r="J43" i="48" a="1"/>
  <c r="J59" i="48" a="1"/>
  <c r="J46" i="48" a="1"/>
  <c r="J73" i="48" a="1"/>
  <c r="J113" i="48" a="1"/>
  <c r="J31" i="48" a="1"/>
  <c r="J76" i="48" a="1"/>
  <c r="J29" i="48" a="1"/>
  <c r="J10" i="48" a="1"/>
  <c r="J75" i="48" a="1"/>
  <c r="J83" i="48" a="1"/>
  <c r="J63" i="48" a="1"/>
  <c r="J25" i="48" a="1"/>
  <c r="J51" i="48" a="1"/>
  <c r="J58" i="48" a="1"/>
  <c r="J85" i="48" a="1"/>
  <c r="J121" i="48" a="1"/>
  <c r="J20" i="48" a="1"/>
  <c r="J94" i="48" a="1"/>
  <c r="J61" i="48" a="1"/>
  <c r="J67" i="48" a="1"/>
  <c r="J110" i="48" a="1"/>
  <c r="J19" i="48" a="1"/>
  <c r="J119" i="48" a="1"/>
  <c r="J17" i="48" a="1"/>
  <c r="J36" i="48" a="1"/>
  <c r="J49" i="48" a="1"/>
  <c r="J2" i="48" a="1"/>
  <c r="J41" i="48" a="1"/>
  <c r="J8" i="48" a="1"/>
  <c r="J72" i="48" a="1"/>
  <c r="J105" i="48" a="1"/>
  <c r="J88" i="48" a="1"/>
  <c r="J127" i="48" a="1"/>
  <c r="J42" i="48" a="1"/>
  <c r="J79" i="48" a="1"/>
  <c r="J91" i="48" a="1"/>
  <c r="J30" i="48" a="1"/>
  <c r="J97" i="48" a="1"/>
  <c r="J89" i="48" a="1"/>
  <c r="J102" i="48" a="1"/>
  <c r="J80" i="48" a="1"/>
  <c r="J103" i="48" a="1"/>
  <c r="J7" i="48" a="1"/>
  <c r="J65" i="48" a="1"/>
  <c r="J107" i="48" a="1"/>
  <c r="E12" i="29" l="1"/>
  <c r="C7" i="51"/>
  <c r="I170" i="30"/>
  <c r="I19" i="30"/>
  <c r="I146" i="30"/>
  <c r="I111" i="30"/>
  <c r="I143" i="30"/>
  <c r="I53" i="30"/>
  <c r="I136" i="30"/>
  <c r="I140" i="30"/>
  <c r="I46" i="30"/>
  <c r="I22" i="30"/>
  <c r="I54" i="30"/>
  <c r="I108" i="30"/>
  <c r="I166" i="30"/>
  <c r="I206" i="30"/>
  <c r="I78" i="30"/>
  <c r="I142" i="30"/>
  <c r="I205" i="30"/>
  <c r="I172" i="30"/>
  <c r="I23" i="30"/>
  <c r="I57" i="30"/>
  <c r="I107" i="30"/>
  <c r="I174" i="30"/>
  <c r="I207" i="30"/>
  <c r="I141" i="30"/>
  <c r="I109" i="30"/>
  <c r="I137" i="30"/>
  <c r="I106" i="30"/>
  <c r="I56" i="30"/>
  <c r="I113" i="30"/>
  <c r="I48" i="30"/>
  <c r="I117" i="30"/>
  <c r="I87" i="30"/>
  <c r="I52" i="30"/>
  <c r="I145" i="30"/>
  <c r="I83" i="30"/>
  <c r="I79" i="30"/>
  <c r="I114" i="30"/>
  <c r="I84" i="30"/>
  <c r="I175" i="30"/>
  <c r="I21" i="30"/>
  <c r="I85" i="30"/>
  <c r="I201" i="30"/>
  <c r="I17" i="30"/>
  <c r="I144" i="30"/>
  <c r="I25" i="30"/>
  <c r="I76" i="30"/>
  <c r="I115" i="30"/>
  <c r="I168" i="30"/>
  <c r="I167" i="30"/>
  <c r="I82" i="30"/>
  <c r="I169" i="30"/>
  <c r="I47" i="30"/>
  <c r="I197" i="30"/>
  <c r="I26" i="30"/>
  <c r="I77" i="30"/>
  <c r="I116" i="30"/>
  <c r="I176" i="30"/>
  <c r="I51" i="30"/>
  <c r="I177" i="30"/>
  <c r="I204" i="30"/>
  <c r="I50" i="30"/>
  <c r="I199" i="30"/>
  <c r="I202" i="30"/>
  <c r="I147" i="30"/>
  <c r="I200" i="30"/>
  <c r="I110" i="30"/>
  <c r="I24" i="30"/>
  <c r="I27" i="30"/>
  <c r="I80" i="30"/>
  <c r="I139" i="30"/>
  <c r="I173" i="30"/>
  <c r="I171" i="30"/>
  <c r="I86" i="30"/>
  <c r="I196" i="30"/>
  <c r="I112" i="30"/>
  <c r="I18" i="30"/>
  <c r="I49" i="30"/>
  <c r="I81" i="30"/>
  <c r="I138" i="30"/>
  <c r="I198" i="30"/>
  <c r="I55" i="30"/>
  <c r="I203" i="30"/>
  <c r="N16" i="30"/>
  <c r="I16" i="30" s="1"/>
  <c r="J9" i="48"/>
  <c r="J26" i="48"/>
  <c r="J42" i="48"/>
  <c r="J74" i="48"/>
  <c r="J90" i="48"/>
  <c r="J122" i="48"/>
  <c r="J2" i="48"/>
  <c r="J10" i="48"/>
  <c r="J70" i="48"/>
  <c r="J86" i="48"/>
  <c r="J5" i="48"/>
  <c r="J13" i="48"/>
  <c r="J21" i="48"/>
  <c r="J34" i="48"/>
  <c r="J50" i="48"/>
  <c r="J66" i="48"/>
  <c r="J82" i="48"/>
  <c r="J98" i="48"/>
  <c r="J114" i="48"/>
  <c r="J17" i="48"/>
  <c r="J58" i="48"/>
  <c r="J106" i="48"/>
  <c r="J18" i="48"/>
  <c r="J38" i="48"/>
  <c r="J54" i="48"/>
  <c r="J102" i="48"/>
  <c r="J118" i="48"/>
  <c r="J6" i="48"/>
  <c r="J14" i="48"/>
  <c r="J22" i="48"/>
  <c r="J30" i="48"/>
  <c r="J46" i="48"/>
  <c r="J62" i="48"/>
  <c r="J78" i="48"/>
  <c r="J94" i="48"/>
  <c r="J110" i="48"/>
  <c r="J126" i="48"/>
  <c r="J25" i="48"/>
  <c r="J29" i="48"/>
  <c r="J33" i="48"/>
  <c r="J37" i="48"/>
  <c r="J41" i="48"/>
  <c r="J45" i="48"/>
  <c r="J49" i="48"/>
  <c r="J53" i="48"/>
  <c r="J57" i="48"/>
  <c r="J61" i="48"/>
  <c r="J65" i="48"/>
  <c r="J69" i="48"/>
  <c r="J73" i="48"/>
  <c r="J77" i="48"/>
  <c r="J81" i="48"/>
  <c r="J85" i="48"/>
  <c r="J89" i="48"/>
  <c r="J93" i="48"/>
  <c r="J97" i="48"/>
  <c r="J101" i="48"/>
  <c r="J105" i="48"/>
  <c r="J109" i="48"/>
  <c r="J113" i="48"/>
  <c r="J117" i="48"/>
  <c r="J121" i="48"/>
  <c r="J125" i="48"/>
  <c r="J4" i="48"/>
  <c r="J8" i="48"/>
  <c r="J12" i="48"/>
  <c r="J16" i="48"/>
  <c r="J20" i="48"/>
  <c r="J24" i="48"/>
  <c r="J28" i="48"/>
  <c r="J32" i="48"/>
  <c r="J36" i="48"/>
  <c r="J40" i="48"/>
  <c r="J44" i="48"/>
  <c r="J48" i="48"/>
  <c r="J52" i="48"/>
  <c r="J56" i="48"/>
  <c r="J60" i="48"/>
  <c r="J64" i="48"/>
  <c r="J68" i="48"/>
  <c r="J72" i="48"/>
  <c r="J76" i="48"/>
  <c r="J80" i="48"/>
  <c r="J84" i="48"/>
  <c r="J88" i="48"/>
  <c r="J92" i="48"/>
  <c r="J96" i="48"/>
  <c r="J100" i="48"/>
  <c r="J104" i="48"/>
  <c r="J108" i="48"/>
  <c r="J112" i="48"/>
  <c r="J116" i="48"/>
  <c r="J120" i="48"/>
  <c r="J124" i="48"/>
  <c r="J3" i="48"/>
  <c r="J7" i="48"/>
  <c r="J11" i="48"/>
  <c r="J15" i="48"/>
  <c r="J19" i="48"/>
  <c r="J23" i="48"/>
  <c r="J27" i="48"/>
  <c r="J31" i="48"/>
  <c r="J35" i="48"/>
  <c r="J39" i="48"/>
  <c r="J43" i="48"/>
  <c r="J47" i="48"/>
  <c r="J51" i="48"/>
  <c r="J55" i="48"/>
  <c r="J59" i="48"/>
  <c r="J63" i="48"/>
  <c r="J67" i="48"/>
  <c r="J71" i="48"/>
  <c r="J75" i="48"/>
  <c r="J79" i="48"/>
  <c r="J83" i="48"/>
  <c r="J87" i="48"/>
  <c r="J91" i="48"/>
  <c r="J95" i="48"/>
  <c r="J99" i="48"/>
  <c r="J103" i="48"/>
  <c r="J107" i="48"/>
  <c r="J111" i="48"/>
  <c r="J115" i="48"/>
  <c r="J119" i="48"/>
  <c r="J123" i="48"/>
  <c r="J127" i="48"/>
  <c r="G58" i="30"/>
  <c r="G88" i="30"/>
  <c r="G28" i="30"/>
  <c r="G148" i="30"/>
  <c r="G208" i="30"/>
  <c r="G118" i="30"/>
  <c r="G178" i="30"/>
  <c r="I28" i="30" l="1"/>
  <c r="K28" i="30" s="1"/>
  <c r="F12" i="29" s="1"/>
  <c r="G12" i="29" s="1"/>
  <c r="I118" i="30" l="1"/>
  <c r="K118" i="30" s="1"/>
  <c r="F15" i="29" s="1"/>
  <c r="G15" i="29" s="1"/>
  <c r="I178" i="30"/>
  <c r="K178" i="30" s="1"/>
  <c r="F17" i="29" s="1"/>
  <c r="G17" i="29" s="1"/>
  <c r="I208" i="30"/>
  <c r="K208" i="30" s="1"/>
  <c r="F18" i="29" s="1"/>
  <c r="G18" i="29" s="1"/>
  <c r="I148" i="30"/>
  <c r="K148" i="30" s="1"/>
  <c r="F16" i="29" s="1"/>
  <c r="G16" i="29" s="1"/>
  <c r="I88" i="30"/>
  <c r="K88" i="30" s="1"/>
  <c r="F14" i="29" s="1"/>
  <c r="G14" i="29" s="1"/>
  <c r="I58" i="30"/>
  <c r="K58" i="30" s="1"/>
  <c r="F13" i="29" s="1"/>
  <c r="G13" i="29" s="1"/>
  <c r="G19" i="29" l="1"/>
  <c r="E29" i="46" s="1"/>
  <c r="G21" i="29" l="1"/>
  <c r="C6" i="51"/>
  <c r="C11" i="51" s="1"/>
</calcChain>
</file>

<file path=xl/sharedStrings.xml><?xml version="1.0" encoding="utf-8"?>
<sst xmlns="http://schemas.openxmlformats.org/spreadsheetml/2006/main" count="554" uniqueCount="225">
  <si>
    <t>６月</t>
  </si>
  <si>
    <t>（単位　　円）</t>
    <rPh sb="1" eb="3">
      <t>タンイ</t>
    </rPh>
    <rPh sb="5" eb="6">
      <t>エン</t>
    </rPh>
    <phoneticPr fontId="2"/>
  </si>
  <si>
    <t>歳出</t>
    <rPh sb="0" eb="2">
      <t>サイシュツ</t>
    </rPh>
    <phoneticPr fontId="2"/>
  </si>
  <si>
    <t>法人名</t>
    <rPh sb="0" eb="2">
      <t>ホウジン</t>
    </rPh>
    <rPh sb="2" eb="3">
      <t>メイ</t>
    </rPh>
    <phoneticPr fontId="2"/>
  </si>
  <si>
    <t>所在地</t>
    <rPh sb="0" eb="3">
      <t>ショザイチ</t>
    </rPh>
    <phoneticPr fontId="2"/>
  </si>
  <si>
    <t>※3　人員配置体制加算</t>
    <rPh sb="3" eb="5">
      <t>ジンイン</t>
    </rPh>
    <rPh sb="5" eb="7">
      <t>ハイチ</t>
    </rPh>
    <rPh sb="7" eb="9">
      <t>タイセイ</t>
    </rPh>
    <rPh sb="9" eb="11">
      <t>カサン</t>
    </rPh>
    <phoneticPr fontId="2"/>
  </si>
  <si>
    <t>グループホーム等の名称</t>
    <rPh sb="7" eb="8">
      <t>トウ</t>
    </rPh>
    <rPh sb="9" eb="11">
      <t>メイショウ</t>
    </rPh>
    <phoneticPr fontId="2"/>
  </si>
  <si>
    <t>申請者</t>
    <rPh sb="0" eb="3">
      <t>シンセイシャ</t>
    </rPh>
    <phoneticPr fontId="2"/>
  </si>
  <si>
    <t>F</t>
  </si>
  <si>
    <t>D</t>
  </si>
  <si>
    <t>１．申請者</t>
    <rPh sb="2" eb="5">
      <t>シンセイシャ</t>
    </rPh>
    <phoneticPr fontId="2"/>
  </si>
  <si>
    <t>松竹　梅子</t>
    <rPh sb="0" eb="2">
      <t>マツタケ</t>
    </rPh>
    <rPh sb="3" eb="5">
      <t>ウメコ</t>
    </rPh>
    <phoneticPr fontId="2"/>
  </si>
  <si>
    <t>（１）所在地</t>
    <rPh sb="3" eb="6">
      <t>ショザイチ</t>
    </rPh>
    <phoneticPr fontId="2"/>
  </si>
  <si>
    <t>５月</t>
    <rPh sb="1" eb="2">
      <t>ガツ</t>
    </rPh>
    <phoneticPr fontId="2"/>
  </si>
  <si>
    <t>２月</t>
    <rPh sb="1" eb="2">
      <t>ガツ</t>
    </rPh>
    <phoneticPr fontId="2"/>
  </si>
  <si>
    <t>（２）法人名</t>
    <rPh sb="3" eb="5">
      <t>ホウジン</t>
    </rPh>
    <rPh sb="5" eb="6">
      <t>メイ</t>
    </rPh>
    <phoneticPr fontId="2"/>
  </si>
  <si>
    <t>　　対象者の内訳</t>
    <rPh sb="2" eb="4">
      <t>タイショウ</t>
    </rPh>
    <rPh sb="4" eb="5">
      <t>シャ</t>
    </rPh>
    <rPh sb="6" eb="8">
      <t>ウチワケ</t>
    </rPh>
    <phoneticPr fontId="2"/>
  </si>
  <si>
    <t>区分</t>
    <rPh sb="0" eb="2">
      <t>クブン</t>
    </rPh>
    <phoneticPr fontId="2"/>
  </si>
  <si>
    <t>２．施設の名称</t>
    <rPh sb="2" eb="4">
      <t>シセツ</t>
    </rPh>
    <rPh sb="5" eb="7">
      <t>メイショウ</t>
    </rPh>
    <phoneticPr fontId="2"/>
  </si>
  <si>
    <t>代表者職氏名</t>
    <rPh sb="0" eb="3">
      <t>ダイヒョウシャ</t>
    </rPh>
    <rPh sb="3" eb="4">
      <t>ショク</t>
    </rPh>
    <rPh sb="4" eb="6">
      <t>シメイ</t>
    </rPh>
    <phoneticPr fontId="2"/>
  </si>
  <si>
    <t>１　施設の名称</t>
    <rPh sb="2" eb="4">
      <t>シセツ</t>
    </rPh>
    <rPh sb="5" eb="7">
      <t>メイショウ</t>
    </rPh>
    <phoneticPr fontId="2"/>
  </si>
  <si>
    <t>２　交付申請額</t>
    <rPh sb="2" eb="4">
      <t>コウフ</t>
    </rPh>
    <rPh sb="4" eb="6">
      <t>シンセイ</t>
    </rPh>
    <rPh sb="6" eb="7">
      <t>ガク</t>
    </rPh>
    <phoneticPr fontId="2"/>
  </si>
  <si>
    <t>◇補助金算定及び入力上の留意点◇</t>
    <rPh sb="1" eb="3">
      <t>ホジョ</t>
    </rPh>
    <rPh sb="3" eb="4">
      <t>キン</t>
    </rPh>
    <rPh sb="4" eb="6">
      <t>サンテイ</t>
    </rPh>
    <rPh sb="6" eb="7">
      <t>オヨ</t>
    </rPh>
    <rPh sb="8" eb="10">
      <t>ニュウリョク</t>
    </rPh>
    <rPh sb="10" eb="11">
      <t>ジョウ</t>
    </rPh>
    <rPh sb="12" eb="15">
      <t>リュウイテン</t>
    </rPh>
    <phoneticPr fontId="2"/>
  </si>
  <si>
    <t>３　添付書類</t>
    <rPh sb="2" eb="4">
      <t>テンプ</t>
    </rPh>
    <rPh sb="4" eb="6">
      <t>ショルイ</t>
    </rPh>
    <phoneticPr fontId="2"/>
  </si>
  <si>
    <t>金　　額</t>
    <rPh sb="0" eb="1">
      <t>キン</t>
    </rPh>
    <rPh sb="3" eb="4">
      <t>ガク</t>
    </rPh>
    <phoneticPr fontId="2"/>
  </si>
  <si>
    <t>　　</t>
  </si>
  <si>
    <t>運営費補助金所要額見込調書</t>
    <rPh sb="0" eb="2">
      <t>ウンエイ</t>
    </rPh>
    <rPh sb="2" eb="3">
      <t>ヒ</t>
    </rPh>
    <rPh sb="3" eb="5">
      <t>ホジョ</t>
    </rPh>
    <rPh sb="5" eb="6">
      <t>キン</t>
    </rPh>
    <rPh sb="6" eb="8">
      <t>ショヨウ</t>
    </rPh>
    <rPh sb="8" eb="9">
      <t>ガク</t>
    </rPh>
    <rPh sb="9" eb="11">
      <t>ミコ</t>
    </rPh>
    <rPh sb="11" eb="13">
      <t>チョウショ</t>
    </rPh>
    <phoneticPr fontId="2"/>
  </si>
  <si>
    <t>　　ｃ</t>
  </si>
  <si>
    <t>施設の名称</t>
    <rPh sb="0" eb="2">
      <t>シセツ</t>
    </rPh>
    <rPh sb="3" eb="5">
      <t>メイショウ</t>
    </rPh>
    <phoneticPr fontId="2"/>
  </si>
  <si>
    <t>一人当たりの</t>
    <rPh sb="0" eb="2">
      <t>ヒトリ</t>
    </rPh>
    <rPh sb="2" eb="3">
      <t>ア</t>
    </rPh>
    <phoneticPr fontId="2"/>
  </si>
  <si>
    <t>３月</t>
    <rPh sb="1" eb="2">
      <t>ガツ</t>
    </rPh>
    <phoneticPr fontId="2"/>
  </si>
  <si>
    <t>補助対象経費</t>
    <rPh sb="0" eb="2">
      <t>ホジョ</t>
    </rPh>
    <rPh sb="2" eb="4">
      <t>タイショウ</t>
    </rPh>
    <rPh sb="4" eb="6">
      <t>ケイヒ</t>
    </rPh>
    <phoneticPr fontId="2"/>
  </si>
  <si>
    <t>・帰宅時支援加算</t>
    <rPh sb="1" eb="4">
      <t>キタクジ</t>
    </rPh>
    <rPh sb="4" eb="6">
      <t>シエン</t>
    </rPh>
    <rPh sb="6" eb="8">
      <t>カサン</t>
    </rPh>
    <phoneticPr fontId="2"/>
  </si>
  <si>
    <t>番号</t>
    <rPh sb="0" eb="2">
      <t>バンゴウ</t>
    </rPh>
    <phoneticPr fontId="2"/>
  </si>
  <si>
    <t>補助基準額</t>
    <rPh sb="0" eb="2">
      <t>ホジョ</t>
    </rPh>
    <rPh sb="2" eb="4">
      <t>キジュン</t>
    </rPh>
    <rPh sb="4" eb="5">
      <t>ガク</t>
    </rPh>
    <phoneticPr fontId="2"/>
  </si>
  <si>
    <t>寄付金その他</t>
    <rPh sb="0" eb="3">
      <t>キフキン</t>
    </rPh>
    <rPh sb="5" eb="6">
      <t>タ</t>
    </rPh>
    <phoneticPr fontId="2"/>
  </si>
  <si>
    <t>利用月</t>
    <rPh sb="0" eb="2">
      <t>リヨウ</t>
    </rPh>
    <rPh sb="2" eb="3">
      <t>ヅキ</t>
    </rPh>
    <phoneticPr fontId="2"/>
  </si>
  <si>
    <t>の収入予定額</t>
    <rPh sb="1" eb="3">
      <t>シュウニュウ</t>
    </rPh>
    <rPh sb="3" eb="5">
      <t>ヨテイ</t>
    </rPh>
    <rPh sb="5" eb="6">
      <t>ガク</t>
    </rPh>
    <phoneticPr fontId="2"/>
  </si>
  <si>
    <t>E</t>
  </si>
  <si>
    <t>報酬の予定額</t>
    <rPh sb="0" eb="2">
      <t>ホウシュウ</t>
    </rPh>
    <rPh sb="3" eb="5">
      <t>ヨテイ</t>
    </rPh>
    <rPh sb="5" eb="6">
      <t>ガク</t>
    </rPh>
    <phoneticPr fontId="2"/>
  </si>
  <si>
    <t>ｂ</t>
  </si>
  <si>
    <t>　　自動計算が設定されています。計算の結果、マイナスになる場合は０円になります。</t>
    <rPh sb="2" eb="4">
      <t>ジドウ</t>
    </rPh>
    <rPh sb="4" eb="6">
      <t>ケイサン</t>
    </rPh>
    <rPh sb="7" eb="9">
      <t>セッテイ</t>
    </rPh>
    <rPh sb="16" eb="18">
      <t>ケイサン</t>
    </rPh>
    <rPh sb="19" eb="21">
      <t>ケッカ</t>
    </rPh>
    <rPh sb="29" eb="31">
      <t>バアイ</t>
    </rPh>
    <rPh sb="33" eb="34">
      <t>エン</t>
    </rPh>
    <phoneticPr fontId="2"/>
  </si>
  <si>
    <t>差引額</t>
    <rPh sb="0" eb="1">
      <t>サ</t>
    </rPh>
    <rPh sb="1" eb="2">
      <t>ヒ</t>
    </rPh>
    <rPh sb="2" eb="3">
      <t>ガク</t>
    </rPh>
    <phoneticPr fontId="2"/>
  </si>
  <si>
    <t>補助金の額（D</t>
    <rPh sb="0" eb="3">
      <t>ホジョキン</t>
    </rPh>
    <rPh sb="4" eb="5">
      <t>ガク</t>
    </rPh>
    <phoneticPr fontId="2"/>
  </si>
  <si>
    <t>とEを比較して</t>
    <rPh sb="3" eb="5">
      <t>ヒカク</t>
    </rPh>
    <phoneticPr fontId="2"/>
  </si>
  <si>
    <t>歳入</t>
    <rPh sb="0" eb="2">
      <t>サイニュウ</t>
    </rPh>
    <phoneticPr fontId="2"/>
  </si>
  <si>
    <t>少ない方の額）</t>
    <rPh sb="0" eb="1">
      <t>スク</t>
    </rPh>
    <rPh sb="3" eb="4">
      <t>ホウ</t>
    </rPh>
    <rPh sb="5" eb="6">
      <t>ガク</t>
    </rPh>
    <phoneticPr fontId="2"/>
  </si>
  <si>
    <t>（その１）</t>
  </si>
  <si>
    <t>B</t>
  </si>
  <si>
    <t>A</t>
  </si>
  <si>
    <t>科　　　目</t>
    <rPh sb="0" eb="1">
      <t>カ</t>
    </rPh>
    <rPh sb="4" eb="5">
      <t>メ</t>
    </rPh>
    <phoneticPr fontId="2"/>
  </si>
  <si>
    <t>Vlookup用コード</t>
    <rPh sb="7" eb="8">
      <t>ヨウ</t>
    </rPh>
    <phoneticPr fontId="2"/>
  </si>
  <si>
    <t>C</t>
  </si>
  <si>
    <t>備考</t>
    <rPh sb="0" eb="2">
      <t>ビコウ</t>
    </rPh>
    <phoneticPr fontId="2"/>
  </si>
  <si>
    <t>１０月</t>
  </si>
  <si>
    <t>合計</t>
    <rPh sb="0" eb="2">
      <t>ゴウケイ</t>
    </rPh>
    <phoneticPr fontId="2"/>
  </si>
  <si>
    <t>８月</t>
  </si>
  <si>
    <t>受給者番号</t>
    <rPh sb="0" eb="3">
      <t>ジュキュウシャ</t>
    </rPh>
    <rPh sb="3" eb="5">
      <t>バンゴウ</t>
    </rPh>
    <phoneticPr fontId="2"/>
  </si>
  <si>
    <t>注</t>
    <rPh sb="0" eb="1">
      <t>チュウ</t>
    </rPh>
    <phoneticPr fontId="2"/>
  </si>
  <si>
    <t>利用日数</t>
    <rPh sb="0" eb="2">
      <t>リヨウ</t>
    </rPh>
    <rPh sb="2" eb="4">
      <t>ニッスウ</t>
    </rPh>
    <phoneticPr fontId="2"/>
  </si>
  <si>
    <t>入居定員</t>
    <rPh sb="0" eb="2">
      <t>ニュウキョ</t>
    </rPh>
    <rPh sb="2" eb="4">
      <t>テイイン</t>
    </rPh>
    <phoneticPr fontId="2"/>
  </si>
  <si>
    <t>補助基準月額</t>
    <rPh sb="0" eb="2">
      <t>ホジョ</t>
    </rPh>
    <rPh sb="2" eb="4">
      <t>キジュン</t>
    </rPh>
    <rPh sb="4" eb="6">
      <t>ゲツガク</t>
    </rPh>
    <phoneticPr fontId="2"/>
  </si>
  <si>
    <t>一人当たりの報酬の額</t>
    <rPh sb="0" eb="2">
      <t>ヒトリ</t>
    </rPh>
    <rPh sb="2" eb="3">
      <t>ア</t>
    </rPh>
    <rPh sb="6" eb="8">
      <t>ホウシュウ</t>
    </rPh>
    <rPh sb="9" eb="10">
      <t>ガク</t>
    </rPh>
    <phoneticPr fontId="2"/>
  </si>
  <si>
    <t>４月</t>
    <rPh sb="1" eb="2">
      <t>ガツ</t>
    </rPh>
    <phoneticPr fontId="2"/>
  </si>
  <si>
    <t>７月</t>
  </si>
  <si>
    <t>１１月</t>
  </si>
  <si>
    <t>９月</t>
  </si>
  <si>
    <t>１２月</t>
  </si>
  <si>
    <t>１月</t>
    <rPh sb="1" eb="2">
      <t>ガツ</t>
    </rPh>
    <phoneticPr fontId="2"/>
  </si>
  <si>
    <t>（３）代表者　職・氏名</t>
    <rPh sb="3" eb="6">
      <t>ダイヒョウシャ</t>
    </rPh>
    <rPh sb="7" eb="8">
      <t>ショク</t>
    </rPh>
    <rPh sb="9" eb="11">
      <t>シメイ</t>
    </rPh>
    <phoneticPr fontId="2"/>
  </si>
  <si>
    <t>（単位：円）</t>
    <rPh sb="1" eb="3">
      <t>タンイ</t>
    </rPh>
    <rPh sb="4" eb="5">
      <t>エン</t>
    </rPh>
    <phoneticPr fontId="2"/>
  </si>
  <si>
    <t>（その２）</t>
  </si>
  <si>
    <t>a</t>
  </si>
  <si>
    <t>（A－B－C)</t>
  </si>
  <si>
    <t>説　　明</t>
    <rPh sb="0" eb="1">
      <t>セツ</t>
    </rPh>
    <rPh sb="3" eb="4">
      <t>メイ</t>
    </rPh>
    <phoneticPr fontId="2"/>
  </si>
  <si>
    <t>合　　　計</t>
    <rPh sb="0" eb="1">
      <t>ゴウ</t>
    </rPh>
    <rPh sb="4" eb="5">
      <t>ケイ</t>
    </rPh>
    <phoneticPr fontId="2"/>
  </si>
  <si>
    <t>※1　利用日数</t>
    <rPh sb="3" eb="5">
      <t>リヨウ</t>
    </rPh>
    <rPh sb="5" eb="7">
      <t>ニッスウ</t>
    </rPh>
    <phoneticPr fontId="2"/>
  </si>
  <si>
    <t>上記のとおり相違ないことを証明します。</t>
    <rPh sb="0" eb="2">
      <t>ジョウキ</t>
    </rPh>
    <rPh sb="6" eb="8">
      <t>ソウイ</t>
    </rPh>
    <rPh sb="13" eb="15">
      <t>ショウメイ</t>
    </rPh>
    <phoneticPr fontId="2"/>
  </si>
  <si>
    <t>補助金収入</t>
    <rPh sb="0" eb="3">
      <t>ホジョキン</t>
    </rPh>
    <rPh sb="3" eb="5">
      <t>シュウニュウ</t>
    </rPh>
    <phoneticPr fontId="2"/>
  </si>
  <si>
    <t>自立支援給付費</t>
    <rPh sb="0" eb="2">
      <t>ジリツ</t>
    </rPh>
    <rPh sb="2" eb="4">
      <t>シエン</t>
    </rPh>
    <rPh sb="4" eb="6">
      <t>キュウフ</t>
    </rPh>
    <rPh sb="6" eb="7">
      <t>ヒ</t>
    </rPh>
    <phoneticPr fontId="2"/>
  </si>
  <si>
    <t>利用者負担</t>
    <rPh sb="0" eb="3">
      <t>リヨウシャ</t>
    </rPh>
    <rPh sb="3" eb="5">
      <t>フタン</t>
    </rPh>
    <phoneticPr fontId="2"/>
  </si>
  <si>
    <t>その他</t>
    <rPh sb="2" eb="3">
      <t>タ</t>
    </rPh>
    <phoneticPr fontId="2"/>
  </si>
  <si>
    <t>　　この補助金は、利用者ごとに算定することから、マイナスになった利用者分を他の利用者分との相殺はしません。</t>
  </si>
  <si>
    <t>人件費</t>
    <rPh sb="0" eb="3">
      <t>ジンケンヒ</t>
    </rPh>
    <phoneticPr fontId="2"/>
  </si>
  <si>
    <t>給与</t>
    <rPh sb="0" eb="2">
      <t>キュウヨ</t>
    </rPh>
    <phoneticPr fontId="2"/>
  </si>
  <si>
    <t>諸手当</t>
    <rPh sb="0" eb="3">
      <t>ショテアテ</t>
    </rPh>
    <phoneticPr fontId="2"/>
  </si>
  <si>
    <t>福利厚生費</t>
    <rPh sb="0" eb="2">
      <t>フクリ</t>
    </rPh>
    <rPh sb="2" eb="5">
      <t>コウセイヒ</t>
    </rPh>
    <phoneticPr fontId="2"/>
  </si>
  <si>
    <t>事業費</t>
    <rPh sb="0" eb="3">
      <t>ジギョウヒ</t>
    </rPh>
    <phoneticPr fontId="2"/>
  </si>
  <si>
    <t>賃借料</t>
    <rPh sb="0" eb="3">
      <t>チンシャクリョウ</t>
    </rPh>
    <phoneticPr fontId="2"/>
  </si>
  <si>
    <t>食材料費</t>
    <rPh sb="0" eb="1">
      <t>ショク</t>
    </rPh>
    <rPh sb="1" eb="4">
      <t>ザイリョウヒ</t>
    </rPh>
    <phoneticPr fontId="2"/>
  </si>
  <si>
    <t>光熱水費</t>
    <rPh sb="0" eb="2">
      <t>コウネツ</t>
    </rPh>
    <rPh sb="2" eb="3">
      <t>スイ</t>
    </rPh>
    <rPh sb="3" eb="4">
      <t>ヒ</t>
    </rPh>
    <phoneticPr fontId="2"/>
  </si>
  <si>
    <t>その他共益費</t>
    <rPh sb="2" eb="3">
      <t>タ</t>
    </rPh>
    <rPh sb="3" eb="6">
      <t>キョウエキヒ</t>
    </rPh>
    <phoneticPr fontId="2"/>
  </si>
  <si>
    <t>事務費</t>
    <rPh sb="0" eb="3">
      <t>ジムヒ</t>
    </rPh>
    <phoneticPr fontId="2"/>
  </si>
  <si>
    <t>什器備品</t>
    <rPh sb="0" eb="2">
      <t>ジュウキ</t>
    </rPh>
    <rPh sb="2" eb="4">
      <t>ビヒン</t>
    </rPh>
    <phoneticPr fontId="2"/>
  </si>
  <si>
    <t>消耗品費</t>
    <rPh sb="0" eb="2">
      <t>ショウモウ</t>
    </rPh>
    <rPh sb="2" eb="3">
      <t>ヒン</t>
    </rPh>
    <rPh sb="3" eb="4">
      <t>ヒ</t>
    </rPh>
    <phoneticPr fontId="2"/>
  </si>
  <si>
    <t>雑費</t>
    <rPh sb="0" eb="2">
      <t>ザッピ</t>
    </rPh>
    <phoneticPr fontId="2"/>
  </si>
  <si>
    <t>代表者名</t>
    <rPh sb="0" eb="3">
      <t>ダイヒョウシャ</t>
    </rPh>
    <rPh sb="3" eb="4">
      <t>メイ</t>
    </rPh>
    <phoneticPr fontId="2"/>
  </si>
  <si>
    <t>（単位　円）</t>
    <rPh sb="1" eb="3">
      <t>タンイ</t>
    </rPh>
    <rPh sb="4" eb="5">
      <t>エン</t>
    </rPh>
    <phoneticPr fontId="2"/>
  </si>
  <si>
    <t>※2　一人当たりの寄付金その他の収入額</t>
    <rPh sb="3" eb="5">
      <t>ヒトリ</t>
    </rPh>
    <rPh sb="5" eb="6">
      <t>ア</t>
    </rPh>
    <rPh sb="9" eb="12">
      <t>キフキン</t>
    </rPh>
    <rPh sb="14" eb="15">
      <t>タ</t>
    </rPh>
    <rPh sb="16" eb="18">
      <t>シュウニュウ</t>
    </rPh>
    <rPh sb="18" eb="19">
      <t>ガク</t>
    </rPh>
    <phoneticPr fontId="2"/>
  </si>
  <si>
    <t>※3　差引額</t>
    <rPh sb="3" eb="5">
      <t>サシヒキ</t>
    </rPh>
    <rPh sb="5" eb="6">
      <t>ガク</t>
    </rPh>
    <phoneticPr fontId="2"/>
  </si>
  <si>
    <t>※4　一人当たりの補助基準額</t>
    <rPh sb="3" eb="5">
      <t>ヒトリ</t>
    </rPh>
    <rPh sb="5" eb="6">
      <t>ア</t>
    </rPh>
    <rPh sb="9" eb="11">
      <t>ホジョ</t>
    </rPh>
    <rPh sb="11" eb="13">
      <t>キジュン</t>
    </rPh>
    <rPh sb="13" eb="14">
      <t>ガク</t>
    </rPh>
    <phoneticPr fontId="2"/>
  </si>
  <si>
    <t>障がい者等の氏名</t>
    <rPh sb="0" eb="1">
      <t>ショウ</t>
    </rPh>
    <rPh sb="3" eb="4">
      <t>シャ</t>
    </rPh>
    <rPh sb="4" eb="5">
      <t>トウ</t>
    </rPh>
    <rPh sb="6" eb="8">
      <t>シメイ</t>
    </rPh>
    <phoneticPr fontId="2"/>
  </si>
  <si>
    <t>※1　一人当たりの補助対象経費</t>
  </si>
  <si>
    <t>（注）野田市が援護する入居者のみ作成してください。</t>
    <rPh sb="1" eb="2">
      <t>チュウ</t>
    </rPh>
    <rPh sb="3" eb="6">
      <t>ノダシ</t>
    </rPh>
    <rPh sb="7" eb="9">
      <t>エンゴ</t>
    </rPh>
    <rPh sb="11" eb="14">
      <t>ニュウキョシャ</t>
    </rPh>
    <rPh sb="16" eb="18">
      <t>サクセイ</t>
    </rPh>
    <phoneticPr fontId="2"/>
  </si>
  <si>
    <t>　　　決算見込書の歳出合計額から歳入に計上した利用者負担分を差し引き、利用者数で除した額を一人当たりの経費として入力します。</t>
    <rPh sb="3" eb="5">
      <t>ケッサン</t>
    </rPh>
    <rPh sb="5" eb="7">
      <t>ミコミ</t>
    </rPh>
    <rPh sb="40" eb="41">
      <t>ジョ</t>
    </rPh>
    <rPh sb="45" eb="47">
      <t>ヒトリ</t>
    </rPh>
    <rPh sb="47" eb="48">
      <t>ア</t>
    </rPh>
    <rPh sb="51" eb="53">
      <t>ケイヒ</t>
    </rPh>
    <phoneticPr fontId="2"/>
  </si>
  <si>
    <t>当該ホームの補助金額を算出するシートです。</t>
    <rPh sb="0" eb="2">
      <t>トウガイ</t>
    </rPh>
    <rPh sb="6" eb="8">
      <t>ホジョ</t>
    </rPh>
    <rPh sb="8" eb="9">
      <t>キン</t>
    </rPh>
    <rPh sb="9" eb="10">
      <t>ガク</t>
    </rPh>
    <rPh sb="11" eb="13">
      <t>サンシュツ</t>
    </rPh>
    <phoneticPr fontId="2"/>
  </si>
  <si>
    <t>　　ここでは、個人や他の自治体や民間団体からの補助金や、個人からの寄付金があった場合に、その額を入力します。</t>
    <rPh sb="16" eb="18">
      <t>ミンカン</t>
    </rPh>
    <rPh sb="18" eb="20">
      <t>ダンタイ</t>
    </rPh>
    <rPh sb="23" eb="26">
      <t>ホジョキン</t>
    </rPh>
    <rPh sb="28" eb="30">
      <t>コジン</t>
    </rPh>
    <rPh sb="33" eb="36">
      <t>キフキン</t>
    </rPh>
    <phoneticPr fontId="2"/>
  </si>
  <si>
    <t>aのうち</t>
  </si>
  <si>
    <t>野田市障がい者グループホーム等運営事業補助金</t>
    <rPh sb="0" eb="3">
      <t>ノダシ</t>
    </rPh>
    <rPh sb="3" eb="4">
      <t>ショウ</t>
    </rPh>
    <rPh sb="6" eb="7">
      <t>シャ</t>
    </rPh>
    <rPh sb="14" eb="15">
      <t>トウ</t>
    </rPh>
    <rPh sb="15" eb="17">
      <t>ウンエイ</t>
    </rPh>
    <rPh sb="17" eb="19">
      <t>ジギョウ</t>
    </rPh>
    <rPh sb="19" eb="22">
      <t>ホジョキン</t>
    </rPh>
    <phoneticPr fontId="23"/>
  </si>
  <si>
    <t>報酬月額</t>
    <rPh sb="0" eb="2">
      <t>ホウシュウ</t>
    </rPh>
    <rPh sb="2" eb="3">
      <t>ガツ</t>
    </rPh>
    <rPh sb="3" eb="4">
      <t>ガク</t>
    </rPh>
    <phoneticPr fontId="2"/>
  </si>
  <si>
    <t>(ｃ-ｂ) ｄ</t>
  </si>
  <si>
    <t>野田市障がい者等グループホーム運営費補助金交付申請書</t>
    <rPh sb="0" eb="3">
      <t>ノダシ</t>
    </rPh>
    <rPh sb="3" eb="4">
      <t>ショウ</t>
    </rPh>
    <rPh sb="6" eb="7">
      <t>シャ</t>
    </rPh>
    <rPh sb="7" eb="8">
      <t>トウ</t>
    </rPh>
    <rPh sb="15" eb="17">
      <t>ウンエイ</t>
    </rPh>
    <rPh sb="17" eb="18">
      <t>ヒ</t>
    </rPh>
    <rPh sb="18" eb="20">
      <t>ホジョ</t>
    </rPh>
    <rPh sb="20" eb="21">
      <t>キン</t>
    </rPh>
    <rPh sb="21" eb="23">
      <t>コウフ</t>
    </rPh>
    <rPh sb="23" eb="25">
      <t>シンセイ</t>
    </rPh>
    <rPh sb="25" eb="26">
      <t>ショ</t>
    </rPh>
    <phoneticPr fontId="2"/>
  </si>
  <si>
    <t>　　（各種加算・事業運営安定化加算含む。）</t>
    <rPh sb="10" eb="12">
      <t>ウンエイ</t>
    </rPh>
    <rPh sb="12" eb="14">
      <t>アンテイ</t>
    </rPh>
    <phoneticPr fontId="2"/>
  </si>
  <si>
    <t>　野田市障がい者等グループホーム運営費補助金の交付を受けたいので、野田</t>
    <rPh sb="1" eb="4">
      <t>ノダシ</t>
    </rPh>
    <rPh sb="4" eb="5">
      <t>ショウ</t>
    </rPh>
    <rPh sb="7" eb="8">
      <t>シャ</t>
    </rPh>
    <rPh sb="8" eb="9">
      <t>トウ</t>
    </rPh>
    <rPh sb="16" eb="18">
      <t>ウンエイ</t>
    </rPh>
    <rPh sb="18" eb="19">
      <t>ヒ</t>
    </rPh>
    <rPh sb="19" eb="21">
      <t>ホジョ</t>
    </rPh>
    <rPh sb="21" eb="22">
      <t>キン</t>
    </rPh>
    <rPh sb="23" eb="25">
      <t>コウフ</t>
    </rPh>
    <rPh sb="26" eb="27">
      <t>ウ</t>
    </rPh>
    <rPh sb="33" eb="35">
      <t>ノダ</t>
    </rPh>
    <phoneticPr fontId="2"/>
  </si>
  <si>
    <t>市障がい者等グループホーム運営費補助金交付規則第６条の規定により、次</t>
    <rPh sb="1" eb="2">
      <t>ショウ</t>
    </rPh>
    <rPh sb="4" eb="5">
      <t>シャ</t>
    </rPh>
    <rPh sb="5" eb="6">
      <t>トウ</t>
    </rPh>
    <rPh sb="13" eb="15">
      <t>ウンエイ</t>
    </rPh>
    <rPh sb="15" eb="16">
      <t>ヒ</t>
    </rPh>
    <rPh sb="16" eb="18">
      <t>ホジョ</t>
    </rPh>
    <rPh sb="18" eb="19">
      <t>キン</t>
    </rPh>
    <rPh sb="19" eb="21">
      <t>コウフ</t>
    </rPh>
    <rPh sb="21" eb="23">
      <t>キソク</t>
    </rPh>
    <rPh sb="23" eb="24">
      <t>ダイ</t>
    </rPh>
    <rPh sb="25" eb="26">
      <t>ジョウ</t>
    </rPh>
    <rPh sb="27" eb="29">
      <t>キテイ</t>
    </rPh>
    <rPh sb="33" eb="34">
      <t>ツギ</t>
    </rPh>
    <phoneticPr fontId="2"/>
  </si>
  <si>
    <t>のとおり関係書類を添付して申請します。</t>
    <rPh sb="4" eb="6">
      <t>カンケイ</t>
    </rPh>
    <rPh sb="6" eb="8">
      <t>ショルイ</t>
    </rPh>
    <rPh sb="9" eb="11">
      <t>テンプ</t>
    </rPh>
    <rPh sb="13" eb="15">
      <t>シンセイ</t>
    </rPh>
    <phoneticPr fontId="2"/>
  </si>
  <si>
    <t>「②所要額見込調書（その２）」</t>
    <rPh sb="2" eb="4">
      <t>ショヨウ</t>
    </rPh>
    <rPh sb="4" eb="5">
      <t>ガク</t>
    </rPh>
    <rPh sb="5" eb="7">
      <t>ミコ</t>
    </rPh>
    <rPh sb="7" eb="9">
      <t>チョウショ</t>
    </rPh>
    <phoneticPr fontId="2"/>
  </si>
  <si>
    <t>提出書類</t>
    <rPh sb="0" eb="2">
      <t>ていしゅつ</t>
    </rPh>
    <rPh sb="2" eb="4">
      <t>しょるい</t>
    </rPh>
    <phoneticPr fontId="19" type="Hiragana"/>
  </si>
  <si>
    <t xml:space="preserve">　光熱水費 </t>
  </si>
  <si>
    <t>「③所要額見込調書（その１）」</t>
    <rPh sb="2" eb="4">
      <t>ショヨウ</t>
    </rPh>
    <rPh sb="4" eb="5">
      <t>ガク</t>
    </rPh>
    <rPh sb="5" eb="7">
      <t>ミコ</t>
    </rPh>
    <rPh sb="7" eb="9">
      <t>チョウショ</t>
    </rPh>
    <phoneticPr fontId="2"/>
  </si>
  <si>
    <t>◇入力（作表）の順序について◇</t>
    <rPh sb="1" eb="3">
      <t>ニュウリョク</t>
    </rPh>
    <rPh sb="4" eb="6">
      <t>サクヒョウ</t>
    </rPh>
    <rPh sb="8" eb="10">
      <t>ジュンジョ</t>
    </rPh>
    <phoneticPr fontId="2"/>
  </si>
  <si>
    <t>次に「①基礎情報⇒②所要額見込調書（その２）⇒③所要額見込調書（その１）」の順で入力します。</t>
    <rPh sb="0" eb="1">
      <t>ツギ</t>
    </rPh>
    <phoneticPr fontId="2"/>
  </si>
  <si>
    <t>人員配置体制加算</t>
    <rPh sb="0" eb="2">
      <t>ジンイン</t>
    </rPh>
    <rPh sb="2" eb="4">
      <t>ハイチ</t>
    </rPh>
    <rPh sb="4" eb="6">
      <t>タイセイ</t>
    </rPh>
    <rPh sb="6" eb="8">
      <t>カサン</t>
    </rPh>
    <phoneticPr fontId="2"/>
  </si>
  <si>
    <t>　　なお、月の途中で定員等が変更となった場合は、その月の初日の定員等を入力してください。</t>
    <rPh sb="12" eb="13">
      <t>ナド</t>
    </rPh>
    <rPh sb="33" eb="34">
      <t>ナド</t>
    </rPh>
    <phoneticPr fontId="2"/>
  </si>
  <si>
    <t>　その他共益費</t>
  </si>
  <si>
    <r>
      <t>施設の名称　　</t>
    </r>
    <r>
      <rPr>
        <sz val="9"/>
        <rFont val="HG創英角ﾎﾟｯﾌﾟ体"/>
        <family val="3"/>
        <charset val="128"/>
      </rPr>
      <t>　（見本　グループホーム江戸川）</t>
    </r>
    <rPh sb="0" eb="2">
      <t>シセツ</t>
    </rPh>
    <rPh sb="3" eb="5">
      <t>メイショウ</t>
    </rPh>
    <phoneticPr fontId="2"/>
  </si>
  <si>
    <t>の入力箇所に入力してください。（見本）入力済みのため、上書きしてください。</t>
    <rPh sb="1" eb="3">
      <t>ニュウリョク</t>
    </rPh>
    <rPh sb="3" eb="5">
      <t>カショ</t>
    </rPh>
    <rPh sb="6" eb="8">
      <t>ニュウリョク</t>
    </rPh>
    <rPh sb="16" eb="18">
      <t>ミホン</t>
    </rPh>
    <rPh sb="19" eb="21">
      <t>ニュウリョク</t>
    </rPh>
    <rPh sb="21" eb="22">
      <t>ズ</t>
    </rPh>
    <rPh sb="27" eb="29">
      <t>ウワガ</t>
    </rPh>
    <phoneticPr fontId="23"/>
  </si>
  <si>
    <t>　　　</t>
  </si>
  <si>
    <t>・長期入院時支援特別加算</t>
    <rPh sb="1" eb="3">
      <t>チョウキ</t>
    </rPh>
    <rPh sb="3" eb="5">
      <t>ニュウイン</t>
    </rPh>
    <rPh sb="5" eb="6">
      <t>ジ</t>
    </rPh>
    <rPh sb="6" eb="8">
      <t>シエン</t>
    </rPh>
    <rPh sb="8" eb="10">
      <t>トクベツ</t>
    </rPh>
    <rPh sb="10" eb="12">
      <t>カサン</t>
    </rPh>
    <phoneticPr fontId="2"/>
  </si>
  <si>
    <t>・共同生活援助サービス費</t>
    <rPh sb="1" eb="3">
      <t>キョウドウ</t>
    </rPh>
    <rPh sb="3" eb="5">
      <t>セイカツ</t>
    </rPh>
    <rPh sb="5" eb="7">
      <t>エンジョ</t>
    </rPh>
    <rPh sb="11" eb="12">
      <t>ヒ</t>
    </rPh>
    <phoneticPr fontId="2"/>
  </si>
  <si>
    <t>・入院時支援特別加算</t>
    <rPh sb="1" eb="3">
      <t>ニュウイン</t>
    </rPh>
    <rPh sb="3" eb="4">
      <t>ジ</t>
    </rPh>
    <rPh sb="4" eb="6">
      <t>シエン</t>
    </rPh>
    <rPh sb="6" eb="8">
      <t>トクベツ</t>
    </rPh>
    <rPh sb="8" eb="10">
      <t>カサン</t>
    </rPh>
    <phoneticPr fontId="2"/>
  </si>
  <si>
    <t>・長期帰宅時支援加算</t>
    <rPh sb="1" eb="3">
      <t>チョウキ</t>
    </rPh>
    <rPh sb="3" eb="6">
      <t>キタクジ</t>
    </rPh>
    <rPh sb="6" eb="8">
      <t>シエン</t>
    </rPh>
    <rPh sb="8" eb="10">
      <t>カサン</t>
    </rPh>
    <phoneticPr fontId="2"/>
  </si>
  <si>
    <t>　　　（宛先）野田市長</t>
    <rPh sb="4" eb="6">
      <t>アテサキ</t>
    </rPh>
    <rPh sb="7" eb="11">
      <t>ノダシチョウ</t>
    </rPh>
    <phoneticPr fontId="2"/>
  </si>
  <si>
    <t>確認　○を付けてください</t>
    <rPh sb="0" eb="2">
      <t>かくにん</t>
    </rPh>
    <rPh sb="5" eb="6">
      <t>つ</t>
    </rPh>
    <phoneticPr fontId="19" type="Hiragana"/>
  </si>
  <si>
    <t>野田市障がい者等グループホーム運営費補助金</t>
    <rPh sb="0" eb="3">
      <t>ノダシ</t>
    </rPh>
    <rPh sb="3" eb="4">
      <t>ショウ</t>
    </rPh>
    <rPh sb="6" eb="7">
      <t>シャ</t>
    </rPh>
    <rPh sb="7" eb="8">
      <t>トウ</t>
    </rPh>
    <rPh sb="15" eb="18">
      <t>ウンエイヒ</t>
    </rPh>
    <rPh sb="18" eb="21">
      <t>ホジョキン</t>
    </rPh>
    <phoneticPr fontId="23"/>
  </si>
  <si>
    <t>定員</t>
    <rPh sb="0" eb="2">
      <t>テイイン</t>
    </rPh>
    <phoneticPr fontId="2"/>
  </si>
  <si>
    <t>体制加算</t>
    <rPh sb="0" eb="2">
      <t>タイセイ</t>
    </rPh>
    <rPh sb="2" eb="4">
      <t>カサン</t>
    </rPh>
    <phoneticPr fontId="2"/>
  </si>
  <si>
    <t>千葉県運営費補助（開設支援費）</t>
    <rPh sb="0" eb="3">
      <t>チバケン</t>
    </rPh>
    <rPh sb="3" eb="6">
      <t>ウンエイヒ</t>
    </rPh>
    <rPh sb="6" eb="8">
      <t>ホジョ</t>
    </rPh>
    <rPh sb="9" eb="11">
      <t>カイセツ</t>
    </rPh>
    <rPh sb="11" eb="13">
      <t>シエン</t>
    </rPh>
    <rPh sb="13" eb="14">
      <t>ヒ</t>
    </rPh>
    <phoneticPr fontId="2"/>
  </si>
  <si>
    <t>（利用者負担内訳）</t>
    <rPh sb="1" eb="4">
      <t>リヨウシャ</t>
    </rPh>
    <rPh sb="4" eb="6">
      <t>フタン</t>
    </rPh>
    <rPh sb="6" eb="8">
      <t>ウチワケ</t>
    </rPh>
    <phoneticPr fontId="2"/>
  </si>
  <si>
    <t>野田市鶴奉７番地の１</t>
    <rPh sb="0" eb="3">
      <t>ノダシ</t>
    </rPh>
    <rPh sb="3" eb="5">
      <t>ツルホウ</t>
    </rPh>
    <rPh sb="6" eb="8">
      <t>バンチ</t>
    </rPh>
    <phoneticPr fontId="2"/>
  </si>
  <si>
    <t>社会福祉法人　のだ</t>
    <rPh sb="0" eb="2">
      <t>シャカイ</t>
    </rPh>
    <rPh sb="2" eb="4">
      <t>フクシ</t>
    </rPh>
    <rPh sb="4" eb="6">
      <t>ホウジン</t>
    </rPh>
    <phoneticPr fontId="2"/>
  </si>
  <si>
    <t>令和　　年　　月　　日</t>
    <rPh sb="0" eb="1">
      <t>レイ</t>
    </rPh>
    <rPh sb="1" eb="2">
      <t>ワ</t>
    </rPh>
    <rPh sb="4" eb="5">
      <t>ネン</t>
    </rPh>
    <rPh sb="7" eb="8">
      <t>ツキ</t>
    </rPh>
    <rPh sb="10" eb="11">
      <t>ヒ</t>
    </rPh>
    <phoneticPr fontId="2"/>
  </si>
  <si>
    <t xml:space="preserve">　家賃　　　       </t>
  </si>
  <si>
    <t>　食材費　    　</t>
  </si>
  <si>
    <t>※4　報酬月額</t>
    <rPh sb="3" eb="5">
      <t>ホウシュウ</t>
    </rPh>
    <rPh sb="5" eb="7">
      <t>ゲツガク</t>
    </rPh>
    <phoneticPr fontId="2"/>
  </si>
  <si>
    <t xml:space="preserve">　光熱水費      </t>
  </si>
  <si>
    <t>　その他共益費　</t>
  </si>
  <si>
    <t>令和　　年　　月　　日</t>
    <rPh sb="0" eb="1">
      <t>レイ</t>
    </rPh>
    <rPh sb="1" eb="2">
      <t>ワ</t>
    </rPh>
    <rPh sb="4" eb="5">
      <t>ネン</t>
    </rPh>
    <rPh sb="7" eb="8">
      <t>ツキ</t>
    </rPh>
    <rPh sb="10" eb="11">
      <t>ニチ</t>
    </rPh>
    <phoneticPr fontId="2"/>
  </si>
  <si>
    <t>【グループホームのだ】</t>
  </si>
  <si>
    <t>　家賃　</t>
  </si>
  <si>
    <t>　食材費</t>
  </si>
  <si>
    <t>代表　関宿　一郎</t>
    <rPh sb="0" eb="2">
      <t>ダイヒョウ</t>
    </rPh>
    <rPh sb="3" eb="5">
      <t>セキヤド</t>
    </rPh>
    <rPh sb="6" eb="8">
      <t>イチロウ</t>
    </rPh>
    <phoneticPr fontId="2"/>
  </si>
  <si>
    <t>※法人全体の予算ではなく、申請されるグループホーム単体の予算で作成してください。</t>
    <rPh sb="1" eb="3">
      <t>ホウジン</t>
    </rPh>
    <rPh sb="3" eb="5">
      <t>ゼンタイ</t>
    </rPh>
    <rPh sb="6" eb="8">
      <t>ヨサン</t>
    </rPh>
    <rPh sb="13" eb="15">
      <t>シンセイ</t>
    </rPh>
    <rPh sb="25" eb="27">
      <t>タンタイ</t>
    </rPh>
    <rPh sb="28" eb="30">
      <t>ヨサン</t>
    </rPh>
    <rPh sb="31" eb="33">
      <t>サクセイ</t>
    </rPh>
    <phoneticPr fontId="2"/>
  </si>
  <si>
    <t>まずは、予算書のシートに入力してください。</t>
    <rPh sb="4" eb="6">
      <t>ヨサン</t>
    </rPh>
    <rPh sb="6" eb="7">
      <t>ショ</t>
    </rPh>
    <rPh sb="12" eb="14">
      <t>ニュウリョク</t>
    </rPh>
    <phoneticPr fontId="2"/>
  </si>
  <si>
    <t>申請書は自動計算されるため入力は不要です。</t>
    <rPh sb="0" eb="2">
      <t>シンセイ</t>
    </rPh>
    <rPh sb="2" eb="3">
      <t>ショ</t>
    </rPh>
    <rPh sb="4" eb="6">
      <t>ジドウ</t>
    </rPh>
    <rPh sb="6" eb="8">
      <t>ケイサン</t>
    </rPh>
    <rPh sb="13" eb="15">
      <t>ニュウリョク</t>
    </rPh>
    <rPh sb="16" eb="18">
      <t>フヨウ</t>
    </rPh>
    <phoneticPr fontId="2"/>
  </si>
  <si>
    <t>なし</t>
  </si>
  <si>
    <t>・人員配置体制加算</t>
    <rPh sb="1" eb="9">
      <t>ジンインハイチタイセイカサン</t>
    </rPh>
    <phoneticPr fontId="2"/>
  </si>
  <si>
    <t>人員配置</t>
    <rPh sb="0" eb="2">
      <t>ジンイン</t>
    </rPh>
    <rPh sb="2" eb="4">
      <t>ハイチ</t>
    </rPh>
    <phoneticPr fontId="2"/>
  </si>
  <si>
    <t>※5　aのうち共同生活介護サービス費等の額</t>
    <rPh sb="7" eb="9">
      <t>キョウドウ</t>
    </rPh>
    <rPh sb="9" eb="11">
      <t>セイカツ</t>
    </rPh>
    <rPh sb="11" eb="13">
      <t>カイゴ</t>
    </rPh>
    <rPh sb="17" eb="18">
      <t>ヒ</t>
    </rPh>
    <rPh sb="18" eb="19">
      <t>トウ</t>
    </rPh>
    <rPh sb="20" eb="21">
      <t>ガク</t>
    </rPh>
    <phoneticPr fontId="2"/>
  </si>
  <si>
    <t>※6　一人当たりの補助基準月額</t>
    <rPh sb="3" eb="5">
      <t>ヒトリ</t>
    </rPh>
    <rPh sb="5" eb="6">
      <t>ア</t>
    </rPh>
    <rPh sb="9" eb="11">
      <t>ホジョ</t>
    </rPh>
    <rPh sb="11" eb="13">
      <t>キジュン</t>
    </rPh>
    <rPh sb="13" eb="15">
      <t>ゲツガク</t>
    </rPh>
    <phoneticPr fontId="2"/>
  </si>
  <si>
    <t>寄付金</t>
    <rPh sb="0" eb="3">
      <t>キフキン</t>
    </rPh>
    <phoneticPr fontId="2"/>
  </si>
  <si>
    <t>その他</t>
    <rPh sb="2" eb="3">
      <t>タ</t>
    </rPh>
    <phoneticPr fontId="2"/>
  </si>
  <si>
    <t>共同生活援助サービス費、人員配置体制加算、入院時支援特別加算、長期入院時支援特別加算、帰宅時支援加算及び長期帰宅時支援加算の額（小数点以下切り捨て）</t>
    <rPh sb="0" eb="2">
      <t>キョウドウ</t>
    </rPh>
    <rPh sb="64" eb="69">
      <t>ショウスウテンイカ</t>
    </rPh>
    <rPh sb="69" eb="70">
      <t>キ</t>
    </rPh>
    <rPh sb="71" eb="72">
      <t>ス</t>
    </rPh>
    <phoneticPr fontId="2"/>
  </si>
  <si>
    <t>障害支援</t>
    <rPh sb="0" eb="2">
      <t>ショウガイ</t>
    </rPh>
    <rPh sb="2" eb="4">
      <t>シエン</t>
    </rPh>
    <phoneticPr fontId="2"/>
  </si>
  <si>
    <t>　　　区分</t>
    <rPh sb="3" eb="5">
      <t>クブン</t>
    </rPh>
    <phoneticPr fontId="2"/>
  </si>
  <si>
    <t>左記のうち</t>
    <rPh sb="0" eb="1">
      <t>ヒダリ</t>
    </rPh>
    <rPh sb="1" eb="2">
      <t>シルシ</t>
    </rPh>
    <phoneticPr fontId="2"/>
  </si>
  <si>
    <t>bを除いた</t>
    <rPh sb="2" eb="3">
      <t>ノゾ</t>
    </rPh>
    <phoneticPr fontId="2"/>
  </si>
  <si>
    <t>　３　A欄は、人件費及び運営費等から入居者が負担する食材費、家賃、光熱費等を控除した額を記入すること。</t>
    <rPh sb="4" eb="5">
      <t>ラン</t>
    </rPh>
    <rPh sb="7" eb="10">
      <t>ジンケンヒ</t>
    </rPh>
    <rPh sb="10" eb="11">
      <t>オヨ</t>
    </rPh>
    <rPh sb="12" eb="15">
      <t>ウンエイヒ</t>
    </rPh>
    <rPh sb="15" eb="16">
      <t>トウ</t>
    </rPh>
    <rPh sb="18" eb="21">
      <t>ニュウキョシャ</t>
    </rPh>
    <rPh sb="22" eb="24">
      <t>フタン</t>
    </rPh>
    <rPh sb="26" eb="28">
      <t>ショクザイ</t>
    </rPh>
    <rPh sb="28" eb="29">
      <t>ヒ</t>
    </rPh>
    <rPh sb="30" eb="32">
      <t>ヤチン</t>
    </rPh>
    <rPh sb="33" eb="36">
      <t>コウネツヒ</t>
    </rPh>
    <rPh sb="36" eb="37">
      <t>トウ</t>
    </rPh>
    <rPh sb="38" eb="40">
      <t>コウジョ</t>
    </rPh>
    <rPh sb="42" eb="43">
      <t>ガク</t>
    </rPh>
    <rPh sb="44" eb="46">
      <t>キニュウ</t>
    </rPh>
    <phoneticPr fontId="2"/>
  </si>
  <si>
    <t>　１　補助対象経費とは、運営に要する人件費、事業費、事務費等から入居者が負担する家賃、食材費、光熱水費その他の経費を除いた額。</t>
    <rPh sb="3" eb="5">
      <t>ホジョ</t>
    </rPh>
    <rPh sb="5" eb="7">
      <t>タイショウ</t>
    </rPh>
    <rPh sb="7" eb="9">
      <t>ケイヒ</t>
    </rPh>
    <rPh sb="12" eb="14">
      <t>ウンエイ</t>
    </rPh>
    <rPh sb="15" eb="16">
      <t>ヨウ</t>
    </rPh>
    <rPh sb="18" eb="21">
      <t>ジンケンヒ</t>
    </rPh>
    <rPh sb="22" eb="24">
      <t>ジギョウ</t>
    </rPh>
    <rPh sb="24" eb="25">
      <t>ヒ</t>
    </rPh>
    <rPh sb="26" eb="29">
      <t>ジムヒ</t>
    </rPh>
    <rPh sb="29" eb="30">
      <t>トウ</t>
    </rPh>
    <rPh sb="32" eb="35">
      <t>ニュウキョシャ</t>
    </rPh>
    <rPh sb="36" eb="38">
      <t>フタン</t>
    </rPh>
    <rPh sb="40" eb="42">
      <t>ヤチン</t>
    </rPh>
    <rPh sb="43" eb="45">
      <t>ショクザイ</t>
    </rPh>
    <rPh sb="45" eb="46">
      <t>ヒ</t>
    </rPh>
    <rPh sb="47" eb="51">
      <t>コウネツスイヒ</t>
    </rPh>
    <rPh sb="53" eb="54">
      <t>タ</t>
    </rPh>
    <rPh sb="55" eb="57">
      <t>ケイヒ</t>
    </rPh>
    <rPh sb="58" eb="59">
      <t>ノゾ</t>
    </rPh>
    <rPh sb="61" eb="62">
      <t>ガク</t>
    </rPh>
    <phoneticPr fontId="2"/>
  </si>
  <si>
    <r>
      <t>　２　他市町村の支給決定を受けている入居者がいる場合には、</t>
    </r>
    <r>
      <rPr>
        <b/>
        <u/>
        <sz val="11"/>
        <rFont val="ＭＳ 明朝"/>
        <family val="1"/>
        <charset val="128"/>
      </rPr>
      <t>野田市の支給決定を受けている入居者分を按分</t>
    </r>
    <r>
      <rPr>
        <sz val="11"/>
        <rFont val="ＭＳ 明朝"/>
        <family val="1"/>
      </rPr>
      <t>して算出してください。</t>
    </r>
    <rPh sb="3" eb="4">
      <t>タ</t>
    </rPh>
    <rPh sb="4" eb="7">
      <t>シチョウソン</t>
    </rPh>
    <rPh sb="8" eb="10">
      <t>シキュウ</t>
    </rPh>
    <rPh sb="10" eb="12">
      <t>ケッテイ</t>
    </rPh>
    <rPh sb="13" eb="14">
      <t>ウ</t>
    </rPh>
    <rPh sb="18" eb="21">
      <t>ニュウキョシャ</t>
    </rPh>
    <rPh sb="24" eb="26">
      <t>バアイ</t>
    </rPh>
    <rPh sb="29" eb="32">
      <t>ノダシ</t>
    </rPh>
    <rPh sb="33" eb="35">
      <t>シキュウ</t>
    </rPh>
    <rPh sb="35" eb="37">
      <t>ケッテイ</t>
    </rPh>
    <rPh sb="38" eb="39">
      <t>ウ</t>
    </rPh>
    <rPh sb="43" eb="46">
      <t>ニュウキョシャ</t>
    </rPh>
    <rPh sb="46" eb="47">
      <t>ブン</t>
    </rPh>
    <rPh sb="48" eb="50">
      <t>アンブン</t>
    </rPh>
    <rPh sb="52" eb="54">
      <t>サンシュツ</t>
    </rPh>
    <phoneticPr fontId="2"/>
  </si>
  <si>
    <t>入居者数</t>
    <rPh sb="0" eb="3">
      <t>ニュウキョシャ</t>
    </rPh>
    <rPh sb="3" eb="4">
      <t>スウ</t>
    </rPh>
    <phoneticPr fontId="2"/>
  </si>
  <si>
    <t>寄付金</t>
    <rPh sb="0" eb="3">
      <t>キフキン</t>
    </rPh>
    <phoneticPr fontId="2"/>
  </si>
  <si>
    <t>野田市障がい者等グループホーム運営費補助金交付申請書</t>
    <phoneticPr fontId="19" type="Hiragana"/>
  </si>
  <si>
    <t>運営費補助金所要額見込調書〔その1〕</t>
    <phoneticPr fontId="19" type="Hiragana"/>
  </si>
  <si>
    <t>運営費補助金所要額見込調書〔その2〕</t>
    <phoneticPr fontId="19" type="Hiragana"/>
  </si>
  <si>
    <t>提出書類　〔総会で承認を受けたもの〕</t>
    <rPh sb="0" eb="2">
      <t>ていしゅつ</t>
    </rPh>
    <rPh sb="2" eb="4">
      <t>しょるい</t>
    </rPh>
    <rPh sb="6" eb="8">
      <t>そうかい</t>
    </rPh>
    <rPh sb="9" eb="11">
      <t>しょうにん</t>
    </rPh>
    <rPh sb="12" eb="13">
      <t>う</t>
    </rPh>
    <phoneticPr fontId="19" type="Hiragana"/>
  </si>
  <si>
    <t>※前年度に補助金の交付を受けた事業者は以下の書類も提出</t>
    <rPh sb="1" eb="4">
      <t>ぜんねんど</t>
    </rPh>
    <rPh sb="5" eb="8">
      <t>ほじょきん</t>
    </rPh>
    <rPh sb="9" eb="11">
      <t>こうふ</t>
    </rPh>
    <rPh sb="12" eb="13">
      <t>う</t>
    </rPh>
    <rPh sb="16" eb="18">
      <t>ぎょうしゃ</t>
    </rPh>
    <rPh sb="19" eb="21">
      <t>いか</t>
    </rPh>
    <rPh sb="22" eb="24">
      <t>しょるい</t>
    </rPh>
    <rPh sb="25" eb="27">
      <t>ていしゅつ</t>
    </rPh>
    <phoneticPr fontId="19" type="Hiragana"/>
  </si>
  <si>
    <t>財源内訳表（予算）　</t>
    <rPh sb="0" eb="2">
      <t>ザイゲン</t>
    </rPh>
    <rPh sb="2" eb="4">
      <t>ウチワケ</t>
    </rPh>
    <rPh sb="4" eb="5">
      <t>ヒョウ</t>
    </rPh>
    <rPh sb="6" eb="8">
      <t>ヨサン</t>
    </rPh>
    <phoneticPr fontId="30"/>
  </si>
  <si>
    <t>＜歳入＞</t>
    <rPh sb="1" eb="3">
      <t>サイニュウ</t>
    </rPh>
    <phoneticPr fontId="30"/>
  </si>
  <si>
    <t>単位：円</t>
    <rPh sb="0" eb="2">
      <t>タンイ</t>
    </rPh>
    <rPh sb="3" eb="4">
      <t>エン</t>
    </rPh>
    <phoneticPr fontId="30"/>
  </si>
  <si>
    <t>科目</t>
    <rPh sb="0" eb="2">
      <t>カモク</t>
    </rPh>
    <phoneticPr fontId="30"/>
  </si>
  <si>
    <t>ホーム運営費</t>
    <rPh sb="3" eb="6">
      <t>ウンエイヒ</t>
    </rPh>
    <phoneticPr fontId="30"/>
  </si>
  <si>
    <t>款</t>
    <rPh sb="0" eb="1">
      <t>カン</t>
    </rPh>
    <phoneticPr fontId="30"/>
  </si>
  <si>
    <t>項</t>
    <rPh sb="0" eb="1">
      <t>コウ</t>
    </rPh>
    <phoneticPr fontId="30"/>
  </si>
  <si>
    <t>予算</t>
    <rPh sb="0" eb="2">
      <t>ヨサン</t>
    </rPh>
    <phoneticPr fontId="30"/>
  </si>
  <si>
    <t>事業費</t>
    <rPh sb="0" eb="2">
      <t>ジギョウ</t>
    </rPh>
    <rPh sb="2" eb="3">
      <t>ヒ</t>
    </rPh>
    <phoneticPr fontId="30"/>
  </si>
  <si>
    <t>補助金収入</t>
    <rPh sb="0" eb="3">
      <t>ホジョキン</t>
    </rPh>
    <rPh sb="3" eb="5">
      <t>シュウニュウ</t>
    </rPh>
    <phoneticPr fontId="30"/>
  </si>
  <si>
    <t>自立支援給付費</t>
    <rPh sb="0" eb="2">
      <t>ジリツ</t>
    </rPh>
    <rPh sb="2" eb="4">
      <t>シエン</t>
    </rPh>
    <rPh sb="4" eb="6">
      <t>キュウフ</t>
    </rPh>
    <rPh sb="6" eb="7">
      <t>ヒ</t>
    </rPh>
    <phoneticPr fontId="30"/>
  </si>
  <si>
    <t>利用者負担</t>
    <rPh sb="0" eb="3">
      <t>リヨウシャ</t>
    </rPh>
    <rPh sb="3" eb="5">
      <t>フタン</t>
    </rPh>
    <phoneticPr fontId="30"/>
  </si>
  <si>
    <t>その他</t>
    <rPh sb="2" eb="3">
      <t>タ</t>
    </rPh>
    <phoneticPr fontId="30"/>
  </si>
  <si>
    <t>小計</t>
    <rPh sb="0" eb="2">
      <t>ショウケイ</t>
    </rPh>
    <phoneticPr fontId="30"/>
  </si>
  <si>
    <t>＜歳出＞</t>
    <rPh sb="1" eb="3">
      <t>サイシュツ</t>
    </rPh>
    <phoneticPr fontId="30"/>
  </si>
  <si>
    <t>財源内訳</t>
    <rPh sb="0" eb="2">
      <t>ザイゲン</t>
    </rPh>
    <rPh sb="2" eb="4">
      <t>ウチワケ</t>
    </rPh>
    <phoneticPr fontId="30"/>
  </si>
  <si>
    <t>人件費</t>
    <rPh sb="0" eb="3">
      <t>ジンケンヒ</t>
    </rPh>
    <phoneticPr fontId="30"/>
  </si>
  <si>
    <t>事業費</t>
    <rPh sb="0" eb="3">
      <t>ジギョウヒ</t>
    </rPh>
    <phoneticPr fontId="30"/>
  </si>
  <si>
    <t>事務費</t>
    <rPh sb="0" eb="3">
      <t>ジムヒ</t>
    </rPh>
    <phoneticPr fontId="30"/>
  </si>
  <si>
    <t>寄付金</t>
    <rPh sb="0" eb="3">
      <t>キフキン</t>
    </rPh>
    <phoneticPr fontId="29"/>
  </si>
  <si>
    <t>所要額見込調書（その１、その２）</t>
    <rPh sb="0" eb="2">
      <t>ショヨウ</t>
    </rPh>
    <rPh sb="2" eb="3">
      <t>ガク</t>
    </rPh>
    <rPh sb="3" eb="5">
      <t>ミコ</t>
    </rPh>
    <rPh sb="5" eb="7">
      <t>チョウショ</t>
    </rPh>
    <phoneticPr fontId="2"/>
  </si>
  <si>
    <t>ｃ</t>
    <phoneticPr fontId="2"/>
  </si>
  <si>
    <t>１２：１</t>
    <phoneticPr fontId="2"/>
  </si>
  <si>
    <t>※2　入居定員</t>
    <rPh sb="3" eb="5">
      <t>ニュウキョ</t>
    </rPh>
    <rPh sb="5" eb="7">
      <t>テイイン</t>
    </rPh>
    <phoneticPr fontId="2"/>
  </si>
  <si>
    <t>　　運営費補助では、共同生活援助サービス費、人員配置体制加算、入院時支援加算、帰宅時支援加算は補助基準額から控除します。</t>
    <rPh sb="10" eb="12">
      <t>キョウドウ</t>
    </rPh>
    <rPh sb="12" eb="14">
      <t>セイカツ</t>
    </rPh>
    <rPh sb="14" eb="16">
      <t>エンジョ</t>
    </rPh>
    <rPh sb="20" eb="21">
      <t>ヒ</t>
    </rPh>
    <rPh sb="31" eb="33">
      <t>ニュウイン</t>
    </rPh>
    <rPh sb="33" eb="34">
      <t>ジ</t>
    </rPh>
    <rPh sb="34" eb="36">
      <t>シエン</t>
    </rPh>
    <rPh sb="36" eb="38">
      <t>カサン</t>
    </rPh>
    <rPh sb="39" eb="42">
      <t>キタクジ</t>
    </rPh>
    <rPh sb="42" eb="44">
      <t>シエン</t>
    </rPh>
    <rPh sb="44" eb="46">
      <t>カサン</t>
    </rPh>
    <rPh sb="47" eb="49">
      <t>ホジョ</t>
    </rPh>
    <rPh sb="49" eb="51">
      <t>キジュン</t>
    </rPh>
    <rPh sb="51" eb="52">
      <t>ガク</t>
    </rPh>
    <rPh sb="54" eb="56">
      <t>コウジョ</t>
    </rPh>
    <phoneticPr fontId="2"/>
  </si>
  <si>
    <t>　　当該加算について、１２：１の場合「１２」、３０：１の場合「３０」、当加算がない場合は「なし」と入力してください。</t>
    <rPh sb="2" eb="4">
      <t>トウガイ</t>
    </rPh>
    <rPh sb="4" eb="6">
      <t>カサン</t>
    </rPh>
    <rPh sb="16" eb="18">
      <t>バアイ</t>
    </rPh>
    <rPh sb="35" eb="36">
      <t>トウ</t>
    </rPh>
    <rPh sb="36" eb="38">
      <t>カサン</t>
    </rPh>
    <rPh sb="41" eb="43">
      <t>バアイ</t>
    </rPh>
    <rPh sb="49" eb="51">
      <t>ニュウリョク</t>
    </rPh>
    <phoneticPr fontId="2"/>
  </si>
  <si>
    <t>　　※他市町村の支給決定を受けている入居者がいる場合には、野田市の支給決定を受けている入居者分を按分して算出してください。</t>
    <rPh sb="29" eb="31">
      <t>ノダ</t>
    </rPh>
    <phoneticPr fontId="2"/>
  </si>
  <si>
    <t>　　自動計算が設定されています。なお、「所要額見込調書（その2）」で算定した結果がマイナスの場合は、0円になります。</t>
    <rPh sb="2" eb="4">
      <t>ジドウ</t>
    </rPh>
    <rPh sb="4" eb="6">
      <t>ケイサン</t>
    </rPh>
    <rPh sb="7" eb="9">
      <t>セッテイ</t>
    </rPh>
    <rPh sb="20" eb="22">
      <t>ショヨウ</t>
    </rPh>
    <rPh sb="22" eb="23">
      <t>ガク</t>
    </rPh>
    <rPh sb="23" eb="25">
      <t>ミコミ</t>
    </rPh>
    <rPh sb="25" eb="27">
      <t>チョウショ</t>
    </rPh>
    <rPh sb="34" eb="36">
      <t>サンテイ</t>
    </rPh>
    <rPh sb="38" eb="40">
      <t>ケッカ</t>
    </rPh>
    <rPh sb="46" eb="48">
      <t>バアイ</t>
    </rPh>
    <rPh sb="51" eb="52">
      <t>エン</t>
    </rPh>
    <phoneticPr fontId="2"/>
  </si>
  <si>
    <r>
      <t>入居者ごとに作成します。　</t>
    </r>
    <r>
      <rPr>
        <u/>
        <sz val="16"/>
        <color rgb="FFFF0000"/>
        <rFont val="ＭＳ Ｐゴシック"/>
        <family val="3"/>
        <charset val="128"/>
      </rPr>
      <t>現在の入居者が年度末まで利用するという見込みで作成してください。</t>
    </r>
    <rPh sb="0" eb="3">
      <t>ニュウキョシャ</t>
    </rPh>
    <rPh sb="6" eb="8">
      <t>サクセイ</t>
    </rPh>
    <rPh sb="13" eb="15">
      <t>ゲンザイ</t>
    </rPh>
    <rPh sb="16" eb="19">
      <t>ニュウキョシャ</t>
    </rPh>
    <rPh sb="20" eb="23">
      <t>ネンドマツ</t>
    </rPh>
    <rPh sb="25" eb="27">
      <t>リヨウ</t>
    </rPh>
    <rPh sb="32" eb="34">
      <t>ミコミ</t>
    </rPh>
    <rPh sb="36" eb="38">
      <t>サクセイ</t>
    </rPh>
    <phoneticPr fontId="2"/>
  </si>
  <si>
    <t>　補助基準額リスト参照</t>
    <rPh sb="1" eb="6">
      <t>ホジョキジュンガク</t>
    </rPh>
    <rPh sb="9" eb="11">
      <t>サンショウ</t>
    </rPh>
    <phoneticPr fontId="2"/>
  </si>
  <si>
    <r>
      <t>　</t>
    </r>
    <r>
      <rPr>
        <b/>
        <sz val="13"/>
        <rFont val="ＭＳ Ｐゴシック"/>
        <family val="3"/>
        <charset val="128"/>
      </rPr>
      <t>（１）利用者個人別に経費を算出することが</t>
    </r>
    <r>
      <rPr>
        <b/>
        <u/>
        <sz val="13"/>
        <rFont val="ＭＳ Ｐゴシック"/>
        <family val="3"/>
        <charset val="128"/>
      </rPr>
      <t>できる</t>
    </r>
    <r>
      <rPr>
        <b/>
        <sz val="13"/>
        <rFont val="ＭＳ Ｐゴシック"/>
        <family val="3"/>
        <charset val="128"/>
      </rPr>
      <t>場合</t>
    </r>
  </si>
  <si>
    <r>
      <t>　</t>
    </r>
    <r>
      <rPr>
        <b/>
        <sz val="13"/>
        <rFont val="ＭＳ Ｐゴシック"/>
        <family val="3"/>
        <charset val="128"/>
      </rPr>
      <t>（２）利用者個人別に経費を算出することが</t>
    </r>
    <r>
      <rPr>
        <b/>
        <u/>
        <sz val="13"/>
        <rFont val="ＭＳ Ｐゴシック"/>
        <family val="3"/>
        <charset val="128"/>
      </rPr>
      <t>できない</t>
    </r>
    <r>
      <rPr>
        <b/>
        <sz val="13"/>
        <rFont val="ＭＳ Ｐゴシック"/>
        <family val="3"/>
        <charset val="128"/>
      </rPr>
      <t>場合</t>
    </r>
  </si>
  <si>
    <r>
      <t>　　</t>
    </r>
    <r>
      <rPr>
        <sz val="13"/>
        <rFont val="HG創英角ｺﾞｼｯｸUB"/>
        <family val="3"/>
        <charset val="128"/>
      </rPr>
      <t>本体給付を算定した日</t>
    </r>
    <r>
      <rPr>
        <sz val="13"/>
        <rFont val="ＭＳ Ｐゴシック"/>
        <family val="3"/>
        <charset val="128"/>
      </rPr>
      <t>です。入院・帰省加算の対象となる日は除きます。</t>
    </r>
    <rPh sb="2" eb="4">
      <t>ホンタイ</t>
    </rPh>
    <rPh sb="4" eb="6">
      <t>キュウフ</t>
    </rPh>
    <rPh sb="7" eb="9">
      <t>サンテイ</t>
    </rPh>
    <rPh sb="11" eb="12">
      <t>ヒ</t>
    </rPh>
    <rPh sb="15" eb="17">
      <t>ニュウイン</t>
    </rPh>
    <rPh sb="18" eb="20">
      <t>キセイ</t>
    </rPh>
    <rPh sb="20" eb="22">
      <t>カサン</t>
    </rPh>
    <rPh sb="23" eb="25">
      <t>タイショウ</t>
    </rPh>
    <rPh sb="28" eb="29">
      <t>ヒ</t>
    </rPh>
    <rPh sb="30" eb="31">
      <t>ノゾ</t>
    </rPh>
    <phoneticPr fontId="2"/>
  </si>
  <si>
    <r>
      <t>　　住居での定員数を入力してください</t>
    </r>
    <r>
      <rPr>
        <b/>
        <sz val="13"/>
        <rFont val="ＭＳ Ｐゴシック"/>
        <family val="3"/>
        <charset val="128"/>
      </rPr>
      <t>（実際の利用者数ではありません）</t>
    </r>
    <r>
      <rPr>
        <sz val="13"/>
        <rFont val="ＭＳ Ｐゴシック"/>
        <family val="3"/>
        <charset val="128"/>
      </rPr>
      <t>。</t>
    </r>
    <rPh sb="2" eb="4">
      <t>ジュウキョ</t>
    </rPh>
    <rPh sb="6" eb="8">
      <t>テイイン</t>
    </rPh>
    <rPh sb="8" eb="9">
      <t>スウ</t>
    </rPh>
    <rPh sb="10" eb="12">
      <t>ニュウリョク</t>
    </rPh>
    <rPh sb="19" eb="21">
      <t>ジッサイ</t>
    </rPh>
    <rPh sb="22" eb="24">
      <t>リヨウ</t>
    </rPh>
    <rPh sb="24" eb="25">
      <t>シャ</t>
    </rPh>
    <rPh sb="25" eb="26">
      <t>スウ</t>
    </rPh>
    <phoneticPr fontId="2"/>
  </si>
  <si>
    <r>
      <t>　　毎月国保連システムを経由する介護給付費・訓練等給付費の額</t>
    </r>
    <r>
      <rPr>
        <b/>
        <sz val="13"/>
        <rFont val="ＭＳ Ｐゴシック"/>
        <family val="3"/>
        <charset val="128"/>
      </rPr>
      <t>（利用者負担控除前）</t>
    </r>
    <r>
      <rPr>
        <sz val="13"/>
        <rFont val="ＭＳ Ｐゴシック"/>
        <family val="3"/>
        <charset val="128"/>
      </rPr>
      <t>を入力してください。</t>
    </r>
  </si>
  <si>
    <r>
      <t>注１　年度の途中で入居定員の変更があった場合、</t>
    </r>
    <r>
      <rPr>
        <sz val="13"/>
        <rFont val="HG創英角ｺﾞｼｯｸUB"/>
        <family val="3"/>
        <charset val="128"/>
      </rPr>
      <t>変更となった月から</t>
    </r>
    <r>
      <rPr>
        <sz val="13"/>
        <rFont val="ＭＳ Ｐゴシック"/>
        <family val="3"/>
        <charset val="128"/>
      </rPr>
      <t>変更後の入居定員により算定します。</t>
    </r>
    <rPh sb="0" eb="1">
      <t>チュウ</t>
    </rPh>
    <rPh sb="3" eb="5">
      <t>ネンド</t>
    </rPh>
    <rPh sb="6" eb="8">
      <t>トチュウ</t>
    </rPh>
    <rPh sb="9" eb="11">
      <t>ニュウキョ</t>
    </rPh>
    <rPh sb="11" eb="13">
      <t>テイイン</t>
    </rPh>
    <rPh sb="14" eb="16">
      <t>ヘンコウ</t>
    </rPh>
    <rPh sb="20" eb="22">
      <t>バアイ</t>
    </rPh>
    <rPh sb="23" eb="25">
      <t>ヘンコウ</t>
    </rPh>
    <rPh sb="29" eb="30">
      <t>ツキ</t>
    </rPh>
    <rPh sb="32" eb="34">
      <t>ヘンコウ</t>
    </rPh>
    <rPh sb="34" eb="35">
      <t>ゴ</t>
    </rPh>
    <rPh sb="36" eb="38">
      <t>ニュウキョ</t>
    </rPh>
    <rPh sb="38" eb="40">
      <t>テイイン</t>
    </rPh>
    <rPh sb="43" eb="45">
      <t>サンテイ</t>
    </rPh>
    <phoneticPr fontId="2"/>
  </si>
  <si>
    <r>
      <t>注２　「一人当たりの</t>
    </r>
    <r>
      <rPr>
        <sz val="13"/>
        <rFont val="HG創英角ｺﾞｼｯｸUB"/>
        <family val="3"/>
        <charset val="128"/>
      </rPr>
      <t>補助基準月額」</t>
    </r>
    <r>
      <rPr>
        <sz val="13"/>
        <rFont val="ＭＳ Ｐゴシック"/>
        <family val="3"/>
        <charset val="128"/>
      </rPr>
      <t>から以下の給付額を除いたものが、「一人当たりの</t>
    </r>
    <r>
      <rPr>
        <sz val="13"/>
        <rFont val="HG創英角ｺﾞｼｯｸUB"/>
        <family val="3"/>
        <charset val="128"/>
      </rPr>
      <t>補助基準額」</t>
    </r>
    <r>
      <rPr>
        <sz val="13"/>
        <rFont val="ＭＳ Ｐゴシック"/>
        <family val="3"/>
        <charset val="128"/>
      </rPr>
      <t>となります。</t>
    </r>
    <rPh sb="0" eb="1">
      <t>チュウ</t>
    </rPh>
    <rPh sb="4" eb="6">
      <t>ヒトリ</t>
    </rPh>
    <rPh sb="6" eb="7">
      <t>ア</t>
    </rPh>
    <rPh sb="10" eb="12">
      <t>ホジョ</t>
    </rPh>
    <rPh sb="12" eb="14">
      <t>キジュン</t>
    </rPh>
    <rPh sb="14" eb="16">
      <t>ゲツガク</t>
    </rPh>
    <rPh sb="19" eb="21">
      <t>イカ</t>
    </rPh>
    <rPh sb="22" eb="25">
      <t>キュウフガク</t>
    </rPh>
    <rPh sb="26" eb="27">
      <t>ノゾ</t>
    </rPh>
    <phoneticPr fontId="2"/>
  </si>
  <si>
    <r>
      <t>注４　入居者の障害支援区分が月の途中で変更となった場合、</t>
    </r>
    <r>
      <rPr>
        <sz val="13"/>
        <rFont val="HG創英角ｺﾞｼｯｸUB"/>
        <family val="3"/>
        <charset val="128"/>
      </rPr>
      <t>当該月の初日の障害支援区分</t>
    </r>
    <r>
      <rPr>
        <sz val="13"/>
        <rFont val="ＭＳ Ｐゴシック"/>
        <family val="3"/>
        <charset val="128"/>
      </rPr>
      <t>を適用します。</t>
    </r>
    <rPh sb="0" eb="1">
      <t>チュウ</t>
    </rPh>
    <rPh sb="3" eb="6">
      <t>ニュウキョシャ</t>
    </rPh>
    <rPh sb="7" eb="9">
      <t>ショウガイ</t>
    </rPh>
    <rPh sb="9" eb="11">
      <t>シエン</t>
    </rPh>
    <rPh sb="11" eb="13">
      <t>クブン</t>
    </rPh>
    <rPh sb="14" eb="15">
      <t>ツキ</t>
    </rPh>
    <rPh sb="16" eb="18">
      <t>トチュウ</t>
    </rPh>
    <rPh sb="19" eb="21">
      <t>ヘンコウ</t>
    </rPh>
    <rPh sb="25" eb="27">
      <t>バアイ</t>
    </rPh>
    <rPh sb="28" eb="30">
      <t>トウガイ</t>
    </rPh>
    <rPh sb="30" eb="31">
      <t>ヅキ</t>
    </rPh>
    <rPh sb="32" eb="34">
      <t>ショニチ</t>
    </rPh>
    <rPh sb="35" eb="37">
      <t>ショウガイ</t>
    </rPh>
    <rPh sb="37" eb="39">
      <t>シエン</t>
    </rPh>
    <rPh sb="39" eb="41">
      <t>クブン</t>
    </rPh>
    <rPh sb="42" eb="44">
      <t>テキヨウ</t>
    </rPh>
    <phoneticPr fontId="2"/>
  </si>
  <si>
    <r>
      <t>注３　入退去や長期入院等で利用日数が減る場合、月毎に補助基準月額を</t>
    </r>
    <r>
      <rPr>
        <sz val="13"/>
        <rFont val="HG創英角ｺﾞｼｯｸUB"/>
        <family val="3"/>
        <charset val="128"/>
      </rPr>
      <t>日割計算し</t>
    </r>
    <r>
      <rPr>
        <sz val="13"/>
        <rFont val="ＭＳ Ｐゴシック"/>
        <family val="3"/>
        <charset val="128"/>
      </rPr>
      <t>、</t>
    </r>
    <r>
      <rPr>
        <sz val="13"/>
        <rFont val="HG創英角ｺﾞｼｯｸUB"/>
        <family val="3"/>
        <charset val="128"/>
      </rPr>
      <t>小数点第３位を切り捨て</t>
    </r>
    <r>
      <rPr>
        <sz val="13"/>
        <rFont val="ＭＳ Ｐゴシック"/>
        <family val="3"/>
        <charset val="128"/>
      </rPr>
      <t>て算出した金額を入力</t>
    </r>
    <rPh sb="0" eb="1">
      <t>チュウ</t>
    </rPh>
    <rPh sb="7" eb="9">
      <t>チョウキ</t>
    </rPh>
    <rPh sb="9" eb="11">
      <t>ニュウイン</t>
    </rPh>
    <rPh sb="11" eb="12">
      <t>トウ</t>
    </rPh>
    <rPh sb="13" eb="15">
      <t>リヨウ</t>
    </rPh>
    <rPh sb="15" eb="17">
      <t>ニッスウ</t>
    </rPh>
    <rPh sb="18" eb="19">
      <t>ヘ</t>
    </rPh>
    <rPh sb="20" eb="22">
      <t>バアイ</t>
    </rPh>
    <rPh sb="23" eb="25">
      <t>ツキゴト</t>
    </rPh>
    <rPh sb="26" eb="28">
      <t>ホジョ</t>
    </rPh>
    <rPh sb="28" eb="30">
      <t>キジュン</t>
    </rPh>
    <rPh sb="30" eb="32">
      <t>ゲツガク</t>
    </rPh>
    <rPh sb="51" eb="53">
      <t>サンシュツ</t>
    </rPh>
    <rPh sb="55" eb="57">
      <t>キンガク</t>
    </rPh>
    <rPh sb="58" eb="60">
      <t>ニュウリョク</t>
    </rPh>
    <phoneticPr fontId="2"/>
  </si>
  <si>
    <t>　　　　してください。（例：8月13日に退去した場合、8月は13日÷31日＝0.419⇒0.41を補助基準月額に乗じた金額を入力。）</t>
    <rPh sb="12" eb="13">
      <t>レイ</t>
    </rPh>
    <rPh sb="15" eb="16">
      <t>ガツ</t>
    </rPh>
    <rPh sb="18" eb="19">
      <t>ニチ</t>
    </rPh>
    <rPh sb="20" eb="22">
      <t>タイキョ</t>
    </rPh>
    <rPh sb="24" eb="26">
      <t>バアイ</t>
    </rPh>
    <rPh sb="28" eb="29">
      <t>ガツ</t>
    </rPh>
    <rPh sb="32" eb="33">
      <t>ニチ</t>
    </rPh>
    <rPh sb="36" eb="37">
      <t>ニチ</t>
    </rPh>
    <rPh sb="49" eb="51">
      <t>ホジョ</t>
    </rPh>
    <rPh sb="51" eb="53">
      <t>キジュン</t>
    </rPh>
    <rPh sb="53" eb="55">
      <t>ゲツガク</t>
    </rPh>
    <rPh sb="56" eb="57">
      <t>ジョウ</t>
    </rPh>
    <rPh sb="59" eb="61">
      <t>キンガク</t>
    </rPh>
    <rPh sb="62" eb="64">
      <t>ニュウリョク</t>
    </rPh>
    <phoneticPr fontId="2"/>
  </si>
  <si>
    <t>　　　当該利用者ごとに運営に要する人件費、事業費、事務費等から入居者が負担する家賃、食材費、光熱水費その他の経費を除いた額を</t>
    <rPh sb="60" eb="61">
      <t>ガク</t>
    </rPh>
    <phoneticPr fontId="2"/>
  </si>
  <si>
    <t>　　　入力します。</t>
    <phoneticPr fontId="2"/>
  </si>
  <si>
    <t>令和８年度収支予算書抄本　（グループホームごとに作成）</t>
    <rPh sb="0" eb="2">
      <t>れいわ</t>
    </rPh>
    <rPh sb="3" eb="5">
      <t>ねんど</t>
    </rPh>
    <rPh sb="24" eb="26">
      <t>さくせい</t>
    </rPh>
    <phoneticPr fontId="19" type="Hiragana"/>
  </si>
  <si>
    <t>令和８年度事業計画書</t>
    <rPh sb="0" eb="2">
      <t>れいわ</t>
    </rPh>
    <rPh sb="3" eb="4">
      <t>ねん</t>
    </rPh>
    <phoneticPr fontId="19" type="Hiragana"/>
  </si>
  <si>
    <t>令和７年度事業実績報告書</t>
    <rPh sb="0" eb="2">
      <t>れいわ</t>
    </rPh>
    <rPh sb="3" eb="5">
      <t>ねんど</t>
    </rPh>
    <rPh sb="5" eb="12">
      <t>じぎょうじっせきほうこくしょ</t>
    </rPh>
    <phoneticPr fontId="19" type="Hiragana"/>
  </si>
  <si>
    <t>令和７年度歳入歳出決算書抄本</t>
    <phoneticPr fontId="19" type="Hiragana"/>
  </si>
  <si>
    <t>令和７年度監査報告書</t>
    <phoneticPr fontId="19" type="Hiragana"/>
  </si>
  <si>
    <t>令和８年度歳入歳出予算書抄本</t>
    <rPh sb="0" eb="1">
      <t>レイ</t>
    </rPh>
    <rPh sb="1" eb="2">
      <t>ワ</t>
    </rPh>
    <rPh sb="3" eb="4">
      <t>ネン</t>
    </rPh>
    <rPh sb="4" eb="5">
      <t>ド</t>
    </rPh>
    <rPh sb="5" eb="7">
      <t>サイニュウ</t>
    </rPh>
    <rPh sb="7" eb="9">
      <t>サイシュツ</t>
    </rPh>
    <rPh sb="9" eb="11">
      <t>ヨサン</t>
    </rPh>
    <rPh sb="11" eb="12">
      <t>ショ</t>
    </rPh>
    <rPh sb="12" eb="14">
      <t>ショウホン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</si>
</sst>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日&quot;"/>
    <numFmt numFmtId="177" formatCode="#,##0_ "/>
    <numFmt numFmtId="178" formatCode="#&quot;:1&quot;"/>
    <numFmt numFmtId="179" formatCode="#,###&quot;人&quot;"/>
    <numFmt numFmtId="180" formatCode="#&quot;月&quot;"/>
    <numFmt numFmtId="181" formatCode="#,##0&quot;日&quot;"/>
    <numFmt numFmtId="182" formatCode="#,###&quot;円&quot;"/>
    <numFmt numFmtId="183" formatCode="#&quot;人&quot;"/>
    <numFmt numFmtId="184" formatCode="&quot;区&quot;&quot;分&quot;0"/>
    <numFmt numFmtId="185" formatCode="0;\-0;;@"/>
  </numFmts>
  <fonts count="45" x14ac:knownFonts="1">
    <font>
      <sz val="11"/>
      <name val="ＭＳ Ｐゴシック"/>
      <family val="3"/>
    </font>
    <font>
      <sz val="11"/>
      <color theme="1"/>
      <name val="ＭＳ Ｐゴシック"/>
      <family val="3"/>
      <scheme val="minor"/>
    </font>
    <font>
      <sz val="6"/>
      <name val="ＭＳ Ｐゴシック"/>
      <family val="3"/>
    </font>
    <font>
      <sz val="11"/>
      <name val="ＭＳ 明朝"/>
      <family val="1"/>
    </font>
    <font>
      <sz val="14"/>
      <name val="ＭＳ Ｐゴシック"/>
      <family val="3"/>
    </font>
    <font>
      <b/>
      <sz val="16"/>
      <name val="ＭＳ Ｐゴシック"/>
      <family val="3"/>
    </font>
    <font>
      <b/>
      <sz val="14"/>
      <name val="ＭＳ Ｐゴシック"/>
      <family val="3"/>
    </font>
    <font>
      <sz val="16"/>
      <name val="ＭＳ Ｐゴシック"/>
      <family val="3"/>
    </font>
    <font>
      <sz val="12"/>
      <name val="ＭＳ Ｐゴシック"/>
      <family val="3"/>
    </font>
    <font>
      <b/>
      <sz val="11"/>
      <name val="ＭＳ Ｐゴシック"/>
      <family val="3"/>
    </font>
    <font>
      <sz val="6"/>
      <name val="ＭＳ 明朝"/>
      <family val="1"/>
    </font>
    <font>
      <sz val="11"/>
      <name val="HGS創英角ﾎﾟｯﾌﾟ体"/>
      <family val="3"/>
    </font>
    <font>
      <sz val="8"/>
      <name val="ＭＳ 明朝"/>
      <family val="1"/>
    </font>
    <font>
      <sz val="9"/>
      <name val="HG創英角ﾎﾟｯﾌﾟ体"/>
      <family val="3"/>
    </font>
    <font>
      <sz val="9"/>
      <name val="ＭＳ 明朝"/>
      <family val="1"/>
    </font>
    <font>
      <sz val="11"/>
      <name val="HG創英角ﾎﾟｯﾌﾟ体"/>
      <family val="3"/>
    </font>
    <font>
      <sz val="11"/>
      <name val="HGP創英角ﾎﾟｯﾌﾟ体"/>
      <family val="3"/>
    </font>
    <font>
      <sz val="8"/>
      <name val="ＭＳ Ｐゴシック"/>
      <family val="3"/>
    </font>
    <font>
      <sz val="8"/>
      <name val="HG創英角ﾎﾟｯﾌﾟ体"/>
      <family val="3"/>
    </font>
    <font>
      <sz val="6"/>
      <name val="游ゴシック"/>
      <family val="3"/>
    </font>
    <font>
      <sz val="11"/>
      <color theme="0"/>
      <name val="ＭＳ 明朝"/>
      <family val="1"/>
    </font>
    <font>
      <sz val="12"/>
      <name val="ＭＳ 明朝"/>
      <family val="1"/>
    </font>
    <font>
      <sz val="11"/>
      <name val="ＭＳ Ｐゴシック"/>
      <family val="3"/>
    </font>
    <font>
      <sz val="9"/>
      <name val="ＭＳ Ｐゴシック"/>
      <family val="3"/>
    </font>
    <font>
      <b/>
      <sz val="12"/>
      <name val="ＭＳ Ｐゴシック"/>
      <family val="3"/>
    </font>
    <font>
      <b/>
      <sz val="11"/>
      <color theme="1"/>
      <name val="ＭＳ Ｐゴシック"/>
      <family val="3"/>
      <scheme val="minor"/>
    </font>
    <font>
      <sz val="9"/>
      <name val="HG創英角ﾎﾟｯﾌﾟ体"/>
      <family val="3"/>
      <charset val="128"/>
    </font>
    <font>
      <b/>
      <u/>
      <sz val="11"/>
      <name val="ＭＳ 明朝"/>
      <family val="1"/>
      <charset val="128"/>
    </font>
    <font>
      <b/>
      <sz val="11"/>
      <color theme="1"/>
      <name val="ＭＳ ゴシック"/>
      <family val="3"/>
    </font>
    <font>
      <sz val="6"/>
      <name val="ＭＳ Ｐゴシック"/>
      <family val="3"/>
      <charset val="128"/>
    </font>
    <font>
      <sz val="6"/>
      <name val="ＭＳ Ｐゴシック"/>
      <family val="3"/>
      <scheme val="minor"/>
    </font>
    <font>
      <b/>
      <sz val="11"/>
      <name val="ＭＳ ゴシック"/>
      <family val="3"/>
    </font>
    <font>
      <sz val="12"/>
      <name val="HG創英角ﾎﾟｯﾌﾟ体"/>
      <family val="3"/>
    </font>
    <font>
      <sz val="16"/>
      <name val="ＭＳ Ｐゴシック"/>
      <family val="3"/>
      <charset val="128"/>
    </font>
    <font>
      <b/>
      <sz val="16"/>
      <name val="ＭＳ Ｐゴシック"/>
      <family val="3"/>
      <charset val="128"/>
    </font>
    <font>
      <u/>
      <sz val="16"/>
      <color rgb="FFFF0000"/>
      <name val="ＭＳ Ｐゴシック"/>
      <family val="3"/>
      <charset val="128"/>
    </font>
    <font>
      <sz val="8"/>
      <name val="ＭＳ 明朝"/>
      <family val="1"/>
      <charset val="128"/>
    </font>
    <font>
      <sz val="13"/>
      <name val="ＭＳ Ｐゴシック"/>
      <family val="3"/>
      <charset val="128"/>
    </font>
    <font>
      <b/>
      <sz val="13"/>
      <name val="ＭＳ Ｐゴシック"/>
      <family val="3"/>
      <charset val="128"/>
    </font>
    <font>
      <b/>
      <u/>
      <sz val="13"/>
      <name val="ＭＳ Ｐゴシック"/>
      <family val="3"/>
      <charset val="128"/>
    </font>
    <font>
      <sz val="13"/>
      <name val="ＭＳ Ｐゴシック"/>
      <family val="3"/>
    </font>
    <font>
      <b/>
      <sz val="13"/>
      <name val="ＭＳ Ｐゴシック"/>
      <family val="3"/>
    </font>
    <font>
      <sz val="13"/>
      <name val="HG創英角ｺﾞｼｯｸUB"/>
      <family val="3"/>
      <charset val="128"/>
    </font>
    <font>
      <strike/>
      <sz val="13"/>
      <name val="ＭＳ Ｐゴシック"/>
      <family val="3"/>
    </font>
    <font>
      <sz val="13"/>
      <name val="ＭＳ 明朝"/>
      <family val="1"/>
    </font>
  </fonts>
  <fills count="12">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indexed="47"/>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FFFF66"/>
        <bgColor indexed="64"/>
      </patternFill>
    </fill>
    <fill>
      <patternFill patternType="solid">
        <fgColor rgb="FFFFFF00"/>
        <bgColor indexed="64"/>
      </patternFill>
    </fill>
    <fill>
      <patternFill patternType="solid">
        <fgColor rgb="FFFFCC99"/>
        <bgColor indexed="64"/>
      </patternFill>
    </fill>
    <fill>
      <patternFill patternType="solid">
        <fgColor theme="8" tint="0.79998168889431442"/>
        <bgColor indexed="64"/>
      </patternFill>
    </fill>
  </fills>
  <borders count="87">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diagonalUp="1">
      <left style="medium">
        <color indexed="64"/>
      </left>
      <right style="medium">
        <color indexed="64"/>
      </right>
      <top style="thin">
        <color indexed="64"/>
      </top>
      <bottom style="medium">
        <color indexed="64"/>
      </bottom>
      <diagonal style="thin">
        <color indexed="64"/>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right/>
      <top/>
      <bottom style="medium">
        <color auto="1"/>
      </bottom>
      <diagonal/>
    </border>
    <border>
      <left/>
      <right style="thin">
        <color auto="1"/>
      </right>
      <top/>
      <bottom/>
      <diagonal/>
    </border>
    <border>
      <left style="thin">
        <color auto="1"/>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auto="1"/>
      </bottom>
      <diagonal/>
    </border>
    <border>
      <left/>
      <right/>
      <top style="thin">
        <color auto="1"/>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hair">
        <color auto="1"/>
      </top>
      <bottom style="hair">
        <color indexed="64"/>
      </bottom>
      <diagonal/>
    </border>
    <border>
      <left style="thin">
        <color indexed="64"/>
      </left>
      <right/>
      <top style="hair">
        <color auto="1"/>
      </top>
      <bottom style="hair">
        <color indexed="64"/>
      </bottom>
      <diagonal/>
    </border>
    <border>
      <left/>
      <right style="thin">
        <color indexed="64"/>
      </right>
      <top style="hair">
        <color auto="1"/>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auto="1"/>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auto="1"/>
      </left>
      <right/>
      <top/>
      <bottom style="hair">
        <color indexed="64"/>
      </bottom>
      <diagonal/>
    </border>
    <border>
      <left style="thin">
        <color indexed="64"/>
      </left>
      <right style="hair">
        <color indexed="64"/>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style="hair">
        <color indexed="64"/>
      </right>
      <top style="hair">
        <color indexed="64"/>
      </top>
      <bottom style="thin">
        <color auto="1"/>
      </bottom>
      <diagonal/>
    </border>
    <border>
      <left/>
      <right style="hair">
        <color auto="1"/>
      </right>
      <top style="thin">
        <color indexed="64"/>
      </top>
      <bottom/>
      <diagonal/>
    </border>
    <border>
      <left style="hair">
        <color indexed="64"/>
      </left>
      <right/>
      <top style="thin">
        <color indexed="64"/>
      </top>
      <bottom/>
      <diagonal/>
    </border>
    <border>
      <left style="hair">
        <color indexed="64"/>
      </left>
      <right/>
      <top/>
      <bottom style="hair">
        <color auto="1"/>
      </bottom>
      <diagonal/>
    </border>
    <border>
      <left/>
      <right style="thin">
        <color indexed="64"/>
      </right>
      <top/>
      <bottom style="hair">
        <color indexed="64"/>
      </bottom>
      <diagonal/>
    </border>
    <border>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style="hair">
        <color indexed="64"/>
      </left>
      <right/>
      <top style="thin">
        <color auto="1"/>
      </top>
      <bottom style="thin">
        <color indexed="64"/>
      </bottom>
      <diagonal/>
    </border>
    <border>
      <left/>
      <right style="hair">
        <color indexed="64"/>
      </right>
      <top style="thin">
        <color auto="1"/>
      </top>
      <bottom style="thin">
        <color indexed="64"/>
      </bottom>
      <diagonal/>
    </border>
  </borders>
  <cellStyleXfs count="10">
    <xf numFmtId="0" fontId="0" fillId="0" borderId="0" applyBorder="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22" fillId="0" borderId="0" applyFont="0" applyFill="0" applyBorder="0" applyAlignment="0" applyProtection="0"/>
    <xf numFmtId="38" fontId="1" fillId="0" borderId="0" applyFont="0" applyFill="0" applyBorder="0" applyAlignment="0" applyProtection="0">
      <alignment vertical="center"/>
    </xf>
  </cellStyleXfs>
  <cellXfs count="412">
    <xf numFmtId="0" fontId="0" fillId="0" borderId="0" xfId="0"/>
    <xf numFmtId="0" fontId="3" fillId="0" borderId="0" xfId="0" applyFont="1"/>
    <xf numFmtId="0" fontId="4" fillId="0" borderId="0" xfId="0" applyFont="1"/>
    <xf numFmtId="0" fontId="3" fillId="0" borderId="0" xfId="0" applyFont="1" applyAlignment="1">
      <alignment vertical="center"/>
    </xf>
    <xf numFmtId="0" fontId="0" fillId="0" borderId="0" xfId="0"/>
    <xf numFmtId="0" fontId="5" fillId="2" borderId="1" xfId="0" applyFont="1" applyFill="1" applyBorder="1"/>
    <xf numFmtId="0" fontId="6" fillId="0" borderId="0" xfId="0" applyFont="1"/>
    <xf numFmtId="0" fontId="6" fillId="3" borderId="0" xfId="0" applyFont="1" applyFill="1"/>
    <xf numFmtId="0" fontId="3" fillId="0" borderId="2" xfId="0" applyFont="1" applyBorder="1"/>
    <xf numFmtId="0" fontId="3" fillId="0" borderId="3" xfId="0" applyFont="1" applyBorder="1"/>
    <xf numFmtId="0" fontId="3" fillId="0" borderId="3" xfId="0" applyFont="1" applyBorder="1" applyAlignment="1">
      <alignment vertical="center"/>
    </xf>
    <xf numFmtId="0" fontId="3" fillId="0" borderId="4" xfId="0" applyFont="1" applyBorder="1"/>
    <xf numFmtId="0" fontId="0" fillId="0" borderId="2" xfId="0" applyBorder="1"/>
    <xf numFmtId="0" fontId="0" fillId="0" borderId="3" xfId="0" applyBorder="1"/>
    <xf numFmtId="0" fontId="0" fillId="0" borderId="4" xfId="0" applyBorder="1"/>
    <xf numFmtId="0" fontId="7" fillId="2" borderId="5" xfId="0" applyFont="1" applyFill="1" applyBorder="1"/>
    <xf numFmtId="0" fontId="8" fillId="0" borderId="0" xfId="0" applyFont="1"/>
    <xf numFmtId="0" fontId="3" fillId="0" borderId="6" xfId="0" applyFont="1" applyBorder="1"/>
    <xf numFmtId="0" fontId="3" fillId="0" borderId="0" xfId="0" applyFont="1" applyBorder="1"/>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Fill="1" applyBorder="1" applyAlignment="1">
      <alignment horizontal="left" vertical="center"/>
    </xf>
    <xf numFmtId="0" fontId="0" fillId="0" borderId="6" xfId="0" applyBorder="1"/>
    <xf numFmtId="0" fontId="10" fillId="0" borderId="0" xfId="0" applyFont="1" applyBorder="1"/>
    <xf numFmtId="0" fontId="3" fillId="0" borderId="12" xfId="0" applyFont="1" applyBorder="1"/>
    <xf numFmtId="0" fontId="3" fillId="0" borderId="13" xfId="0" applyFont="1" applyBorder="1" applyAlignment="1">
      <alignment horizontal="center" vertical="center"/>
    </xf>
    <xf numFmtId="0" fontId="3" fillId="0" borderId="14" xfId="0" applyFont="1" applyBorder="1"/>
    <xf numFmtId="0" fontId="3" fillId="0" borderId="15" xfId="0" applyFont="1" applyBorder="1" applyAlignment="1">
      <alignment horizontal="center" vertical="center"/>
    </xf>
    <xf numFmtId="0" fontId="0" fillId="0" borderId="11" xfId="0" applyBorder="1"/>
    <xf numFmtId="176" fontId="11" fillId="5" borderId="10" xfId="0" applyNumberFormat="1" applyFont="1" applyFill="1" applyBorder="1" applyAlignment="1" applyProtection="1">
      <alignment vertical="center"/>
      <protection locked="0"/>
    </xf>
    <xf numFmtId="0" fontId="3" fillId="0" borderId="16" xfId="0" applyFont="1" applyBorder="1" applyAlignment="1" applyProtection="1">
      <alignment vertical="center"/>
    </xf>
    <xf numFmtId="0" fontId="3" fillId="0" borderId="11" xfId="0" applyFont="1" applyBorder="1"/>
    <xf numFmtId="0" fontId="12" fillId="0" borderId="17" xfId="0" applyFont="1" applyBorder="1" applyAlignment="1">
      <alignment horizontal="center"/>
    </xf>
    <xf numFmtId="0" fontId="12" fillId="0" borderId="18" xfId="0" applyFont="1" applyBorder="1" applyAlignment="1">
      <alignment horizontal="center"/>
    </xf>
    <xf numFmtId="0" fontId="10" fillId="0" borderId="19" xfId="0" applyFont="1" applyBorder="1" applyAlignment="1">
      <alignment horizontal="center"/>
    </xf>
    <xf numFmtId="177" fontId="13" fillId="4" borderId="20" xfId="0" applyNumberFormat="1" applyFont="1" applyFill="1" applyBorder="1" applyAlignment="1" applyProtection="1">
      <alignment horizontal="right" vertical="center"/>
    </xf>
    <xf numFmtId="177" fontId="14" fillId="4" borderId="20" xfId="0" applyNumberFormat="1" applyFont="1" applyFill="1" applyBorder="1" applyAlignment="1" applyProtection="1">
      <alignment horizontal="right" vertical="center"/>
    </xf>
    <xf numFmtId="177" fontId="10" fillId="0" borderId="21" xfId="0" applyNumberFormat="1" applyFont="1" applyBorder="1" applyProtection="1"/>
    <xf numFmtId="0" fontId="7" fillId="2" borderId="22" xfId="0" applyFont="1" applyFill="1" applyBorder="1"/>
    <xf numFmtId="179" fontId="15" fillId="5" borderId="10" xfId="0" applyNumberFormat="1" applyFont="1" applyFill="1" applyBorder="1" applyAlignment="1" applyProtection="1">
      <alignment vertical="center"/>
      <protection locked="0"/>
    </xf>
    <xf numFmtId="0" fontId="12" fillId="0" borderId="23" xfId="0" applyFont="1" applyBorder="1" applyAlignment="1">
      <alignment horizontal="center"/>
    </xf>
    <xf numFmtId="0" fontId="12" fillId="0" borderId="0" xfId="0" applyFont="1" applyBorder="1" applyAlignment="1">
      <alignment horizontal="center"/>
    </xf>
    <xf numFmtId="0" fontId="10" fillId="0" borderId="24" xfId="0" applyFont="1" applyBorder="1" applyAlignment="1">
      <alignment horizontal="center"/>
    </xf>
    <xf numFmtId="177" fontId="13" fillId="0" borderId="25" xfId="0" applyNumberFormat="1" applyFont="1" applyBorder="1" applyAlignment="1" applyProtection="1">
      <alignment horizontal="right" vertical="center"/>
    </xf>
    <xf numFmtId="177" fontId="14" fillId="0" borderId="25" xfId="0" applyNumberFormat="1" applyFont="1" applyBorder="1" applyAlignment="1" applyProtection="1">
      <alignment horizontal="right" vertical="center"/>
    </xf>
    <xf numFmtId="177" fontId="10" fillId="0" borderId="26" xfId="0" applyNumberFormat="1" applyFont="1" applyBorder="1" applyProtection="1"/>
    <xf numFmtId="0" fontId="7" fillId="0" borderId="0" xfId="0" applyFont="1"/>
    <xf numFmtId="0" fontId="7" fillId="0" borderId="0" xfId="0" applyFont="1" applyFill="1" applyBorder="1"/>
    <xf numFmtId="0" fontId="3" fillId="0" borderId="24" xfId="0" applyFont="1" applyBorder="1"/>
    <xf numFmtId="0" fontId="3" fillId="0" borderId="27" xfId="0" applyFont="1" applyBorder="1" applyAlignment="1">
      <alignment horizontal="center" vertical="center"/>
    </xf>
    <xf numFmtId="177" fontId="13" fillId="0" borderId="20" xfId="0" applyNumberFormat="1" applyFont="1" applyBorder="1" applyAlignment="1" applyProtection="1">
      <alignment horizontal="right" vertical="center"/>
    </xf>
    <xf numFmtId="177" fontId="14" fillId="0" borderId="20" xfId="0" applyNumberFormat="1" applyFont="1" applyBorder="1" applyAlignment="1" applyProtection="1">
      <alignment horizontal="right" vertical="center"/>
    </xf>
    <xf numFmtId="0" fontId="15" fillId="4" borderId="24" xfId="0" applyFont="1" applyFill="1" applyBorder="1" applyProtection="1">
      <protection locked="0"/>
    </xf>
    <xf numFmtId="0" fontId="15" fillId="4" borderId="24" xfId="0" applyFont="1" applyFill="1" applyBorder="1" applyAlignment="1" applyProtection="1">
      <alignment horizontal="right"/>
      <protection locked="0"/>
    </xf>
    <xf numFmtId="177" fontId="11" fillId="5" borderId="10" xfId="0" applyNumberFormat="1" applyFont="1" applyFill="1" applyBorder="1" applyAlignment="1" applyProtection="1">
      <alignment vertical="center"/>
      <protection locked="0"/>
    </xf>
    <xf numFmtId="0" fontId="10" fillId="0" borderId="24" xfId="0" applyFont="1" applyBorder="1"/>
    <xf numFmtId="0" fontId="3" fillId="0" borderId="7" xfId="0" applyFont="1" applyBorder="1" applyAlignment="1">
      <alignment horizontal="left" vertical="center"/>
    </xf>
    <xf numFmtId="0" fontId="10" fillId="0" borderId="0" xfId="0" applyFont="1" applyBorder="1" applyAlignment="1">
      <alignment vertical="center"/>
    </xf>
    <xf numFmtId="0" fontId="10" fillId="0" borderId="24" xfId="0" applyFont="1" applyBorder="1" applyAlignment="1"/>
    <xf numFmtId="0" fontId="10" fillId="0" borderId="27" xfId="0" applyFont="1" applyBorder="1" applyAlignment="1">
      <alignment horizontal="center"/>
    </xf>
    <xf numFmtId="0" fontId="10" fillId="0" borderId="28" xfId="0" applyFont="1" applyBorder="1" applyAlignment="1">
      <alignment horizontal="center"/>
    </xf>
    <xf numFmtId="0" fontId="10" fillId="0" borderId="29" xfId="0" applyFont="1" applyBorder="1" applyAlignment="1">
      <alignment horizontal="center"/>
    </xf>
    <xf numFmtId="177" fontId="13" fillId="0" borderId="30" xfId="0" applyNumberFormat="1" applyFont="1" applyBorder="1" applyAlignment="1" applyProtection="1">
      <alignment horizontal="right" vertical="center"/>
    </xf>
    <xf numFmtId="177" fontId="14" fillId="0" borderId="30" xfId="0" applyNumberFormat="1" applyFont="1" applyBorder="1" applyAlignment="1" applyProtection="1">
      <alignment horizontal="right" vertical="center"/>
    </xf>
    <xf numFmtId="0" fontId="15" fillId="4" borderId="24" xfId="0" applyFont="1" applyFill="1" applyBorder="1" applyAlignment="1" applyProtection="1">
      <alignment horizontal="center"/>
      <protection locked="0"/>
    </xf>
    <xf numFmtId="0" fontId="3" fillId="0" borderId="12" xfId="0" applyFont="1" applyBorder="1" applyAlignment="1">
      <alignment horizontal="center" vertical="center"/>
    </xf>
    <xf numFmtId="0" fontId="3" fillId="0" borderId="14" xfId="0" applyFont="1" applyBorder="1" applyAlignment="1">
      <alignment horizontal="center" vertical="center"/>
    </xf>
    <xf numFmtId="3" fontId="15" fillId="6" borderId="15" xfId="0" applyNumberFormat="1" applyFont="1" applyFill="1" applyBorder="1" applyAlignment="1" applyProtection="1">
      <alignment vertical="center"/>
      <protection locked="0"/>
    </xf>
    <xf numFmtId="0" fontId="12" fillId="0" borderId="7" xfId="0" applyFont="1" applyBorder="1"/>
    <xf numFmtId="0" fontId="10" fillId="0" borderId="9" xfId="0" applyFont="1" applyBorder="1"/>
    <xf numFmtId="177" fontId="18" fillId="4" borderId="10" xfId="0" applyNumberFormat="1" applyFont="1" applyFill="1" applyBorder="1" applyAlignment="1" applyProtection="1">
      <alignment horizontal="right" vertical="center"/>
    </xf>
    <xf numFmtId="177" fontId="14" fillId="4" borderId="10" xfId="0" applyNumberFormat="1" applyFont="1" applyFill="1" applyBorder="1" applyAlignment="1" applyProtection="1">
      <alignment horizontal="right" vertical="center"/>
    </xf>
    <xf numFmtId="177" fontId="10" fillId="0" borderId="16" xfId="0" applyNumberFormat="1" applyFont="1" applyBorder="1" applyProtection="1"/>
    <xf numFmtId="0" fontId="3" fillId="0" borderId="28" xfId="0" applyFont="1" applyBorder="1" applyAlignment="1">
      <alignment horizontal="center" vertical="center"/>
    </xf>
    <xf numFmtId="0" fontId="3" fillId="0" borderId="29" xfId="0" applyFont="1" applyBorder="1" applyAlignment="1">
      <alignment horizontal="left" vertical="center"/>
    </xf>
    <xf numFmtId="3" fontId="15" fillId="6" borderId="30" xfId="0" applyNumberFormat="1" applyFont="1" applyFill="1" applyBorder="1" applyAlignment="1" applyProtection="1">
      <alignment vertical="center"/>
      <protection locked="0"/>
    </xf>
    <xf numFmtId="0" fontId="0" fillId="0" borderId="31" xfId="0" applyBorder="1"/>
    <xf numFmtId="0" fontId="0" fillId="0" borderId="32" xfId="0" applyBorder="1"/>
    <xf numFmtId="0" fontId="0" fillId="0" borderId="33" xfId="0" applyBorder="1"/>
    <xf numFmtId="0" fontId="3" fillId="0" borderId="24" xfId="0" applyFont="1" applyFill="1" applyBorder="1" applyAlignment="1" applyProtection="1">
      <alignment horizontal="center"/>
    </xf>
    <xf numFmtId="0" fontId="3" fillId="0" borderId="40" xfId="0" applyFont="1" applyBorder="1"/>
    <xf numFmtId="0" fontId="9" fillId="7" borderId="10" xfId="0" applyFont="1" applyFill="1" applyBorder="1" applyAlignment="1">
      <alignment vertical="center"/>
    </xf>
    <xf numFmtId="0" fontId="0" fillId="0" borderId="10" xfId="0" applyBorder="1" applyAlignment="1">
      <alignment vertical="center"/>
    </xf>
    <xf numFmtId="0" fontId="4" fillId="0" borderId="0" xfId="0" applyFont="1" applyAlignment="1">
      <alignment vertical="center"/>
    </xf>
    <xf numFmtId="0" fontId="6" fillId="0" borderId="0" xfId="0" applyFont="1" applyAlignment="1">
      <alignment vertical="center"/>
    </xf>
    <xf numFmtId="0" fontId="0" fillId="4" borderId="43" xfId="0" applyFill="1" applyBorder="1"/>
    <xf numFmtId="0" fontId="9" fillId="0" borderId="0" xfId="0" applyFont="1"/>
    <xf numFmtId="0" fontId="0" fillId="0" borderId="44" xfId="0" applyBorder="1"/>
    <xf numFmtId="0" fontId="0" fillId="0" borderId="45" xfId="0" applyBorder="1"/>
    <xf numFmtId="0" fontId="0" fillId="0" borderId="46" xfId="0" applyBorder="1"/>
    <xf numFmtId="0" fontId="0" fillId="0" borderId="1" xfId="0" applyBorder="1"/>
    <xf numFmtId="0" fontId="0" fillId="4" borderId="47" xfId="0" applyFill="1" applyBorder="1" applyAlignment="1" applyProtection="1">
      <alignment shrinkToFit="1"/>
      <protection locked="0"/>
    </xf>
    <xf numFmtId="0" fontId="0" fillId="4" borderId="48" xfId="0" applyFill="1" applyBorder="1" applyAlignment="1" applyProtection="1">
      <alignment shrinkToFit="1"/>
      <protection locked="0"/>
    </xf>
    <xf numFmtId="0" fontId="0" fillId="4" borderId="49" xfId="0" applyFill="1" applyBorder="1" applyAlignment="1" applyProtection="1">
      <alignment shrinkToFit="1"/>
      <protection locked="0"/>
    </xf>
    <xf numFmtId="0" fontId="0" fillId="4" borderId="50" xfId="0" applyFill="1" applyBorder="1" applyAlignment="1" applyProtection="1">
      <alignment shrinkToFit="1"/>
      <protection locked="0"/>
    </xf>
    <xf numFmtId="0" fontId="20" fillId="0" borderId="0" xfId="0" applyFont="1" applyFill="1"/>
    <xf numFmtId="180" fontId="3" fillId="0" borderId="10" xfId="0" applyNumberFormat="1" applyFont="1" applyFill="1" applyBorder="1" applyAlignment="1">
      <alignment horizontal="center" vertical="center"/>
    </xf>
    <xf numFmtId="0" fontId="3" fillId="0" borderId="0" xfId="0" applyFont="1" applyFill="1" applyBorder="1" applyAlignment="1">
      <alignment horizontal="left" vertical="center"/>
    </xf>
    <xf numFmtId="181" fontId="3" fillId="4" borderId="10" xfId="0" applyNumberFormat="1" applyFont="1" applyFill="1" applyBorder="1" applyAlignment="1" applyProtection="1">
      <alignment vertical="center"/>
      <protection locked="0"/>
    </xf>
    <xf numFmtId="179" fontId="3" fillId="4" borderId="10" xfId="0" applyNumberFormat="1" applyFont="1" applyFill="1" applyBorder="1" applyAlignment="1" applyProtection="1">
      <alignment vertical="center"/>
      <protection locked="0"/>
    </xf>
    <xf numFmtId="178" fontId="3" fillId="4" borderId="42" xfId="0" applyNumberFormat="1" applyFont="1" applyFill="1" applyBorder="1" applyAlignment="1" applyProtection="1">
      <alignment vertical="center"/>
      <protection locked="0"/>
    </xf>
    <xf numFmtId="3" fontId="3" fillId="4" borderId="10" xfId="0" applyNumberFormat="1" applyFont="1" applyFill="1" applyBorder="1" applyAlignment="1" applyProtection="1">
      <alignment vertical="center"/>
      <protection locked="0"/>
    </xf>
    <xf numFmtId="0" fontId="3" fillId="4" borderId="24" xfId="0" applyNumberFormat="1" applyFont="1" applyFill="1" applyBorder="1" applyAlignment="1" applyProtection="1">
      <alignment horizontal="center"/>
      <protection locked="0"/>
    </xf>
    <xf numFmtId="0" fontId="3" fillId="4" borderId="25" xfId="0" applyNumberFormat="1" applyFont="1" applyFill="1" applyBorder="1" applyAlignment="1" applyProtection="1">
      <alignment horizontal="center" vertical="center"/>
      <protection locked="0"/>
    </xf>
    <xf numFmtId="176" fontId="3" fillId="4" borderId="25" xfId="0" applyNumberFormat="1" applyFont="1" applyFill="1" applyBorder="1" applyAlignment="1" applyProtection="1">
      <alignment horizontal="center" vertical="center"/>
      <protection locked="0"/>
    </xf>
    <xf numFmtId="0" fontId="3" fillId="4" borderId="24" xfId="0" applyFont="1" applyFill="1" applyBorder="1" applyProtection="1">
      <protection locked="0"/>
    </xf>
    <xf numFmtId="3" fontId="3" fillId="6" borderId="15" xfId="0" applyNumberFormat="1" applyFont="1" applyFill="1" applyBorder="1" applyAlignment="1" applyProtection="1">
      <alignment vertical="center"/>
      <protection locked="0"/>
    </xf>
    <xf numFmtId="3" fontId="3" fillId="4" borderId="24" xfId="0" applyNumberFormat="1" applyFont="1" applyFill="1" applyBorder="1" applyAlignment="1" applyProtection="1">
      <alignment horizontal="center" vertical="center"/>
      <protection locked="0"/>
    </xf>
    <xf numFmtId="0" fontId="3" fillId="0" borderId="7" xfId="0" applyFont="1" applyBorder="1"/>
    <xf numFmtId="0" fontId="3" fillId="0" borderId="9" xfId="0" applyFont="1" applyBorder="1"/>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177" fontId="3" fillId="4" borderId="10" xfId="0" applyNumberFormat="1" applyFont="1" applyFill="1" applyBorder="1" applyAlignment="1" applyProtection="1">
      <alignment horizontal="right" vertical="center"/>
      <protection locked="0"/>
    </xf>
    <xf numFmtId="177" fontId="3" fillId="0" borderId="16" xfId="0" applyNumberFormat="1" applyFont="1" applyBorder="1"/>
    <xf numFmtId="0" fontId="20" fillId="0" borderId="0" xfId="0" applyFont="1" applyFill="1" applyAlignment="1">
      <alignment horizontal="right"/>
    </xf>
    <xf numFmtId="0" fontId="21" fillId="0" borderId="0" xfId="0" applyFont="1"/>
    <xf numFmtId="0" fontId="21" fillId="0" borderId="0" xfId="0" applyFont="1" applyAlignment="1">
      <alignment shrinkToFit="1"/>
    </xf>
    <xf numFmtId="0" fontId="21" fillId="0" borderId="0" xfId="0" applyFont="1" applyAlignment="1">
      <alignment horizontal="center" shrinkToFit="1"/>
    </xf>
    <xf numFmtId="0" fontId="21" fillId="0" borderId="0" xfId="0" applyFont="1" applyAlignment="1">
      <alignment horizontal="left"/>
    </xf>
    <xf numFmtId="0" fontId="21" fillId="0" borderId="0" xfId="0" applyFont="1" applyAlignment="1">
      <alignment vertical="center"/>
    </xf>
    <xf numFmtId="177" fontId="21" fillId="0" borderId="0" xfId="0" applyNumberFormat="1" applyFont="1" applyFill="1" applyAlignment="1">
      <alignment horizontal="distributed" vertical="center"/>
    </xf>
    <xf numFmtId="0" fontId="21" fillId="0" borderId="0" xfId="0" applyFont="1" applyAlignment="1"/>
    <xf numFmtId="0" fontId="0" fillId="0" borderId="0" xfId="0" applyFill="1" applyAlignment="1">
      <alignment vertical="center"/>
    </xf>
    <xf numFmtId="38" fontId="0" fillId="0" borderId="0" xfId="8" applyFont="1" applyFill="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Fill="1" applyBorder="1" applyAlignment="1" applyProtection="1">
      <alignment horizontal="left" vertical="center"/>
      <protection locked="0"/>
    </xf>
    <xf numFmtId="58" fontId="0" fillId="8" borderId="0" xfId="0" applyNumberFormat="1" applyFill="1" applyAlignment="1">
      <alignment horizontal="right" vertical="center"/>
    </xf>
    <xf numFmtId="0" fontId="0" fillId="0" borderId="9" xfId="0" applyBorder="1" applyAlignment="1">
      <alignment horizontal="left" vertical="center"/>
    </xf>
    <xf numFmtId="38" fontId="0" fillId="0" borderId="10" xfId="8" applyFont="1" applyFill="1" applyBorder="1" applyAlignment="1">
      <alignment horizontal="center" vertical="center"/>
    </xf>
    <xf numFmtId="182" fontId="0" fillId="8" borderId="12" xfId="8" applyNumberFormat="1" applyFont="1" applyFill="1" applyBorder="1" applyAlignment="1">
      <alignment horizontal="right" vertical="center"/>
    </xf>
    <xf numFmtId="182" fontId="0" fillId="8" borderId="13" xfId="8" applyNumberFormat="1" applyFont="1" applyFill="1" applyBorder="1" applyAlignment="1">
      <alignment horizontal="right" vertical="center"/>
    </xf>
    <xf numFmtId="38" fontId="0" fillId="0" borderId="13" xfId="8" applyFont="1" applyBorder="1" applyAlignment="1">
      <alignment horizontal="right" vertical="center"/>
    </xf>
    <xf numFmtId="38" fontId="0" fillId="0" borderId="51" xfId="8" applyFont="1" applyBorder="1" applyAlignment="1">
      <alignment horizontal="right" vertical="center"/>
    </xf>
    <xf numFmtId="38" fontId="0" fillId="0" borderId="52" xfId="8" applyFont="1" applyFill="1" applyBorder="1" applyAlignment="1">
      <alignment vertical="center"/>
    </xf>
    <xf numFmtId="182" fontId="0" fillId="8" borderId="7" xfId="8" applyNumberFormat="1" applyFont="1" applyFill="1" applyBorder="1" applyAlignment="1">
      <alignment horizontal="right" vertical="center"/>
    </xf>
    <xf numFmtId="182" fontId="0" fillId="8" borderId="8" xfId="8" applyNumberFormat="1" applyFont="1" applyFill="1" applyBorder="1" applyAlignment="1">
      <alignment horizontal="right" vertical="center"/>
    </xf>
    <xf numFmtId="182" fontId="0" fillId="0" borderId="8" xfId="8" applyNumberFormat="1" applyFont="1" applyBorder="1" applyAlignment="1">
      <alignment horizontal="right" vertical="center"/>
    </xf>
    <xf numFmtId="182" fontId="0" fillId="0" borderId="9" xfId="8" applyNumberFormat="1" applyFont="1" applyFill="1" applyBorder="1" applyAlignment="1" applyProtection="1">
      <alignment horizontal="right" vertical="center"/>
      <protection locked="0"/>
    </xf>
    <xf numFmtId="38" fontId="0" fillId="0" borderId="0" xfId="8" applyFont="1" applyFill="1" applyAlignment="1">
      <alignment horizontal="right" vertical="center" indent="1"/>
    </xf>
    <xf numFmtId="0" fontId="23" fillId="0" borderId="13" xfId="0" applyFont="1" applyBorder="1" applyAlignment="1">
      <alignment horizontal="left" vertical="center"/>
    </xf>
    <xf numFmtId="0" fontId="23" fillId="0" borderId="13" xfId="0" applyFont="1" applyBorder="1" applyAlignment="1">
      <alignment horizontal="left" vertical="center" wrapText="1" indent="2"/>
    </xf>
    <xf numFmtId="182" fontId="0" fillId="0" borderId="13" xfId="8" applyNumberFormat="1" applyFont="1" applyFill="1" applyBorder="1" applyAlignment="1">
      <alignment horizontal="right" vertical="center"/>
    </xf>
    <xf numFmtId="38" fontId="0" fillId="0" borderId="15" xfId="8" applyFont="1" applyFill="1" applyBorder="1" applyAlignment="1">
      <alignment horizontal="center" vertical="center"/>
    </xf>
    <xf numFmtId="0" fontId="0" fillId="0" borderId="0" xfId="0" applyFill="1" applyAlignment="1">
      <alignment horizontal="right" vertical="center"/>
    </xf>
    <xf numFmtId="0" fontId="23" fillId="0" borderId="28" xfId="0" applyFont="1" applyBorder="1" applyAlignment="1">
      <alignment horizontal="left" vertical="center"/>
    </xf>
    <xf numFmtId="182" fontId="23" fillId="8" borderId="28" xfId="0" applyNumberFormat="1" applyFont="1" applyFill="1" applyBorder="1" applyAlignment="1">
      <alignment horizontal="center" vertical="center" wrapText="1"/>
    </xf>
    <xf numFmtId="0" fontId="0" fillId="0" borderId="28" xfId="0" applyBorder="1" applyAlignment="1">
      <alignment vertical="center"/>
    </xf>
    <xf numFmtId="0" fontId="0" fillId="0" borderId="0" xfId="0" applyFill="1" applyAlignment="1">
      <alignment vertical="center" shrinkToFit="1"/>
    </xf>
    <xf numFmtId="0" fontId="24" fillId="0" borderId="0" xfId="0" applyFont="1" applyAlignment="1">
      <alignment vertical="center"/>
    </xf>
    <xf numFmtId="38" fontId="0" fillId="8" borderId="12" xfId="8" applyFont="1" applyFill="1" applyBorder="1" applyAlignment="1">
      <alignment horizontal="right" vertical="center"/>
    </xf>
    <xf numFmtId="38" fontId="0" fillId="8" borderId="13" xfId="8" applyFont="1" applyFill="1" applyBorder="1" applyAlignment="1">
      <alignment horizontal="right" vertical="center"/>
    </xf>
    <xf numFmtId="38" fontId="0" fillId="8" borderId="15" xfId="8" applyFont="1" applyFill="1" applyBorder="1" applyAlignment="1">
      <alignment vertical="center"/>
    </xf>
    <xf numFmtId="38" fontId="0" fillId="8" borderId="7" xfId="8" applyFont="1" applyFill="1" applyBorder="1" applyAlignment="1">
      <alignment horizontal="right" vertical="center"/>
    </xf>
    <xf numFmtId="38" fontId="0" fillId="8" borderId="8" xfId="8" applyFont="1" applyFill="1" applyBorder="1" applyAlignment="1">
      <alignment horizontal="right" vertical="center"/>
    </xf>
    <xf numFmtId="38" fontId="0" fillId="0" borderId="8" xfId="8" applyFont="1" applyBorder="1" applyAlignment="1">
      <alignment horizontal="right" vertical="center"/>
    </xf>
    <xf numFmtId="38" fontId="0" fillId="0" borderId="9" xfId="8" applyFont="1" applyBorder="1" applyAlignment="1">
      <alignment horizontal="right" vertical="center"/>
    </xf>
    <xf numFmtId="38" fontId="0" fillId="8" borderId="10" xfId="8" applyFont="1" applyFill="1" applyBorder="1" applyAlignment="1">
      <alignment vertical="center"/>
    </xf>
    <xf numFmtId="38" fontId="23" fillId="8" borderId="28" xfId="8" applyFont="1" applyFill="1" applyBorder="1" applyAlignment="1">
      <alignment vertical="center" wrapText="1"/>
    </xf>
    <xf numFmtId="0" fontId="0" fillId="0" borderId="29" xfId="0" applyBorder="1" applyAlignment="1">
      <alignment vertical="center"/>
    </xf>
    <xf numFmtId="0" fontId="0" fillId="0" borderId="0" xfId="0" applyAlignment="1">
      <alignment horizontal="center"/>
    </xf>
    <xf numFmtId="0" fontId="1" fillId="0" borderId="0" xfId="7">
      <alignment vertical="center"/>
    </xf>
    <xf numFmtId="49" fontId="1" fillId="0" borderId="0" xfId="7" applyNumberFormat="1">
      <alignment vertical="center"/>
    </xf>
    <xf numFmtId="3" fontId="1" fillId="0" borderId="0" xfId="7" applyNumberFormat="1">
      <alignment vertical="center"/>
    </xf>
    <xf numFmtId="0" fontId="1" fillId="0" borderId="0" xfId="7" applyAlignment="1">
      <alignment horizontal="center" vertical="center"/>
    </xf>
    <xf numFmtId="0" fontId="25" fillId="9" borderId="10" xfId="7" applyFont="1" applyFill="1" applyBorder="1" applyAlignment="1">
      <alignment horizontal="center" vertical="center"/>
    </xf>
    <xf numFmtId="0" fontId="1" fillId="0" borderId="10" xfId="7" applyBorder="1">
      <alignment vertical="center"/>
    </xf>
    <xf numFmtId="183" fontId="1" fillId="0" borderId="10" xfId="7" applyNumberFormat="1" applyBorder="1">
      <alignment vertical="center"/>
    </xf>
    <xf numFmtId="178" fontId="1" fillId="0" borderId="10" xfId="7" quotePrefix="1" applyNumberFormat="1" applyBorder="1" applyAlignment="1">
      <alignment horizontal="right" vertical="center"/>
    </xf>
    <xf numFmtId="49" fontId="25" fillId="9" borderId="10" xfId="7" applyNumberFormat="1" applyFont="1" applyFill="1" applyBorder="1" applyAlignment="1">
      <alignment horizontal="center" vertical="center"/>
    </xf>
    <xf numFmtId="0" fontId="1" fillId="0" borderId="10" xfId="7" quotePrefix="1" applyNumberFormat="1" applyBorder="1" applyAlignment="1">
      <alignment horizontal="right" vertical="center"/>
    </xf>
    <xf numFmtId="3" fontId="25" fillId="9" borderId="10" xfId="7" applyNumberFormat="1" applyFont="1" applyFill="1" applyBorder="1" applyAlignment="1">
      <alignment horizontal="center" vertical="center"/>
    </xf>
    <xf numFmtId="3" fontId="1" fillId="0" borderId="10" xfId="7" applyNumberFormat="1" applyBorder="1">
      <alignment vertical="center"/>
    </xf>
    <xf numFmtId="0" fontId="25" fillId="9" borderId="9" xfId="7" applyFont="1" applyFill="1" applyBorder="1" applyAlignment="1">
      <alignment horizontal="center" vertical="center"/>
    </xf>
    <xf numFmtId="0" fontId="25" fillId="0" borderId="0" xfId="7" applyFont="1" applyFill="1" applyAlignment="1">
      <alignment horizontal="center" vertical="center"/>
    </xf>
    <xf numFmtId="178" fontId="1" fillId="0" borderId="0" xfId="7" quotePrefix="1" applyNumberFormat="1" applyBorder="1" applyAlignment="1">
      <alignment horizontal="right" vertical="center"/>
    </xf>
    <xf numFmtId="0" fontId="3" fillId="0" borderId="8" xfId="0" applyFont="1" applyBorder="1" applyAlignment="1">
      <alignment horizontal="center" vertical="center"/>
    </xf>
    <xf numFmtId="3" fontId="1" fillId="0" borderId="0" xfId="7" applyNumberFormat="1" applyBorder="1">
      <alignment vertical="center"/>
    </xf>
    <xf numFmtId="3" fontId="25" fillId="0" borderId="0" xfId="7" applyNumberFormat="1" applyFont="1" applyFill="1" applyBorder="1" applyAlignment="1">
      <alignment horizontal="center" vertical="center"/>
    </xf>
    <xf numFmtId="182" fontId="23" fillId="0" borderId="41" xfId="0" applyNumberFormat="1" applyFont="1" applyFill="1" applyBorder="1" applyAlignment="1">
      <alignment horizontal="center" vertical="center" wrapText="1"/>
    </xf>
    <xf numFmtId="0" fontId="0" fillId="0" borderId="27" xfId="0" applyBorder="1" applyAlignment="1">
      <alignment horizontal="left" vertical="center"/>
    </xf>
    <xf numFmtId="0" fontId="0" fillId="0" borderId="41" xfId="0" applyBorder="1" applyAlignment="1">
      <alignment horizontal="left" vertical="center"/>
    </xf>
    <xf numFmtId="0" fontId="0" fillId="0" borderId="29" xfId="0" applyBorder="1" applyAlignment="1">
      <alignment horizontal="left" vertical="center"/>
    </xf>
    <xf numFmtId="177" fontId="3" fillId="6" borderId="10" xfId="0" applyNumberFormat="1" applyFont="1" applyFill="1" applyBorder="1" applyAlignment="1">
      <alignment horizontal="right" vertical="center"/>
    </xf>
    <xf numFmtId="177" fontId="3" fillId="0" borderId="53" xfId="0" applyNumberFormat="1" applyFont="1" applyBorder="1"/>
    <xf numFmtId="177" fontId="3" fillId="0" borderId="54" xfId="0" applyNumberFormat="1" applyFont="1" applyBorder="1"/>
    <xf numFmtId="177" fontId="3" fillId="6" borderId="7" xfId="0" applyNumberFormat="1" applyFont="1" applyFill="1" applyBorder="1" applyAlignment="1">
      <alignment horizontal="right" vertical="center"/>
    </xf>
    <xf numFmtId="177" fontId="3" fillId="6" borderId="43" xfId="0" applyNumberFormat="1" applyFont="1" applyFill="1" applyBorder="1" applyAlignment="1">
      <alignment vertical="center"/>
    </xf>
    <xf numFmtId="3" fontId="3" fillId="10" borderId="10" xfId="0" applyNumberFormat="1" applyFont="1" applyFill="1" applyBorder="1" applyAlignment="1" applyProtection="1">
      <alignment vertical="center"/>
      <protection locked="0"/>
    </xf>
    <xf numFmtId="3" fontId="3" fillId="6" borderId="30" xfId="0" applyNumberFormat="1" applyFont="1" applyFill="1" applyBorder="1" applyAlignment="1" applyProtection="1">
      <alignment vertical="center"/>
    </xf>
    <xf numFmtId="184" fontId="3" fillId="4" borderId="42" xfId="0" applyNumberFormat="1" applyFont="1" applyFill="1" applyBorder="1" applyAlignment="1" applyProtection="1">
      <alignment vertical="center"/>
      <protection locked="0"/>
    </xf>
    <xf numFmtId="182" fontId="0" fillId="8" borderId="42" xfId="8" applyNumberFormat="1" applyFont="1" applyFill="1" applyBorder="1" applyAlignment="1">
      <alignment horizontal="right" vertical="center"/>
    </xf>
    <xf numFmtId="185" fontId="0" fillId="0" borderId="57" xfId="8" applyNumberFormat="1" applyFont="1" applyFill="1" applyBorder="1" applyAlignment="1">
      <alignment horizontal="center" vertical="center"/>
    </xf>
    <xf numFmtId="179" fontId="0" fillId="8" borderId="58" xfId="8" applyNumberFormat="1" applyFont="1" applyFill="1" applyBorder="1" applyAlignment="1">
      <alignment horizontal="center" vertical="center"/>
    </xf>
    <xf numFmtId="0" fontId="0" fillId="0" borderId="41" xfId="0" applyFill="1" applyBorder="1" applyAlignment="1">
      <alignment horizontal="right" vertical="center"/>
    </xf>
    <xf numFmtId="38" fontId="23" fillId="0" borderId="41" xfId="8" applyFont="1" applyFill="1" applyBorder="1" applyAlignment="1">
      <alignment vertical="center" wrapText="1"/>
    </xf>
    <xf numFmtId="0" fontId="0" fillId="0" borderId="42" xfId="0" applyBorder="1" applyAlignment="1">
      <alignment vertical="center"/>
    </xf>
    <xf numFmtId="0" fontId="0" fillId="0" borderId="15" xfId="0" applyFill="1" applyBorder="1" applyAlignment="1">
      <alignment vertical="center"/>
    </xf>
    <xf numFmtId="0" fontId="28" fillId="0" borderId="0" xfId="1" applyFont="1" applyFill="1">
      <alignment vertical="center"/>
    </xf>
    <xf numFmtId="38" fontId="28" fillId="0" borderId="0" xfId="9" applyFont="1" applyFill="1">
      <alignment vertical="center"/>
    </xf>
    <xf numFmtId="38" fontId="28" fillId="0" borderId="0" xfId="9" applyFont="1" applyFill="1" applyBorder="1" applyAlignment="1">
      <alignment horizontal="right" vertical="center"/>
    </xf>
    <xf numFmtId="0" fontId="28" fillId="0" borderId="0" xfId="1" applyFont="1" applyFill="1" applyBorder="1" applyAlignment="1">
      <alignment horizontal="right" vertical="center"/>
    </xf>
    <xf numFmtId="0" fontId="28" fillId="0" borderId="0" xfId="1" applyFont="1" applyFill="1" applyBorder="1" applyAlignment="1">
      <alignment vertical="center"/>
    </xf>
    <xf numFmtId="0" fontId="28" fillId="0" borderId="0" xfId="1" applyFont="1" applyFill="1" applyAlignment="1">
      <alignment horizontal="right" vertical="center"/>
    </xf>
    <xf numFmtId="0" fontId="28" fillId="0" borderId="13" xfId="1" applyFont="1" applyFill="1" applyBorder="1" applyAlignment="1">
      <alignment vertical="center"/>
    </xf>
    <xf numFmtId="0" fontId="28" fillId="0" borderId="62" xfId="1" applyFont="1" applyFill="1" applyBorder="1" applyAlignment="1">
      <alignment vertical="center"/>
    </xf>
    <xf numFmtId="0" fontId="28" fillId="0" borderId="63" xfId="1" applyFont="1" applyFill="1" applyBorder="1" applyAlignment="1">
      <alignment vertical="center"/>
    </xf>
    <xf numFmtId="38" fontId="28" fillId="0" borderId="13" xfId="9" applyFont="1" applyFill="1" applyBorder="1" applyAlignment="1">
      <alignment vertical="center"/>
    </xf>
    <xf numFmtId="38" fontId="28" fillId="0" borderId="0" xfId="9" applyFont="1" applyFill="1" applyBorder="1" applyAlignment="1">
      <alignment vertical="center"/>
    </xf>
    <xf numFmtId="0" fontId="28" fillId="0" borderId="60" xfId="1" applyFont="1" applyFill="1" applyBorder="1">
      <alignment vertical="center"/>
    </xf>
    <xf numFmtId="0" fontId="28" fillId="0" borderId="67" xfId="1" applyFont="1" applyFill="1" applyBorder="1">
      <alignment vertical="center"/>
    </xf>
    <xf numFmtId="0" fontId="28" fillId="0" borderId="71" xfId="1" applyFont="1" applyFill="1" applyBorder="1">
      <alignment vertical="center"/>
    </xf>
    <xf numFmtId="0" fontId="28" fillId="0" borderId="70" xfId="1" applyFont="1" applyFill="1" applyBorder="1" applyAlignment="1">
      <alignment vertical="center"/>
    </xf>
    <xf numFmtId="0" fontId="28" fillId="0" borderId="72" xfId="1" applyFont="1" applyFill="1" applyBorder="1">
      <alignment vertical="center"/>
    </xf>
    <xf numFmtId="0" fontId="28" fillId="0" borderId="0" xfId="1" applyFont="1" applyFill="1" applyAlignment="1">
      <alignment horizontal="left" vertical="center"/>
    </xf>
    <xf numFmtId="38" fontId="28" fillId="0" borderId="55" xfId="9" applyFont="1" applyFill="1" applyBorder="1" applyAlignment="1">
      <alignment horizontal="right" vertical="center"/>
    </xf>
    <xf numFmtId="38" fontId="28" fillId="0" borderId="68" xfId="9" applyFont="1" applyFill="1" applyBorder="1" applyAlignment="1">
      <alignment horizontal="right" vertical="center"/>
    </xf>
    <xf numFmtId="38" fontId="28" fillId="0" borderId="57" xfId="9" applyFont="1" applyFill="1" applyBorder="1" applyAlignment="1">
      <alignment horizontal="right" vertical="center"/>
    </xf>
    <xf numFmtId="38" fontId="28" fillId="0" borderId="51" xfId="9" applyFont="1" applyFill="1" applyBorder="1" applyAlignment="1">
      <alignment horizontal="right" vertical="center"/>
    </xf>
    <xf numFmtId="38" fontId="28" fillId="0" borderId="0" xfId="9" applyFont="1" applyFill="1" applyBorder="1">
      <alignment vertical="center"/>
    </xf>
    <xf numFmtId="38" fontId="28" fillId="0" borderId="0" xfId="9" applyFont="1" applyFill="1" applyBorder="1" applyAlignment="1">
      <alignment horizontal="left" vertical="center"/>
    </xf>
    <xf numFmtId="0" fontId="28" fillId="0" borderId="83" xfId="1" applyFont="1" applyFill="1" applyBorder="1">
      <alignment vertical="center"/>
    </xf>
    <xf numFmtId="184" fontId="15" fillId="5" borderId="10" xfId="0" applyNumberFormat="1" applyFont="1" applyFill="1" applyBorder="1" applyAlignment="1" applyProtection="1">
      <alignment vertical="center"/>
      <protection locked="0"/>
    </xf>
    <xf numFmtId="3" fontId="15" fillId="10" borderId="10" xfId="0" applyNumberFormat="1" applyFont="1" applyFill="1" applyBorder="1" applyAlignment="1" applyProtection="1">
      <alignment vertical="center"/>
      <protection locked="0"/>
    </xf>
    <xf numFmtId="177" fontId="11" fillId="11" borderId="10" xfId="0" applyNumberFormat="1" applyFont="1" applyFill="1" applyBorder="1" applyAlignment="1">
      <alignment vertical="center"/>
    </xf>
    <xf numFmtId="177" fontId="11" fillId="11" borderId="15" xfId="0" applyNumberFormat="1" applyFont="1" applyFill="1" applyBorder="1" applyAlignment="1">
      <alignment vertical="center"/>
    </xf>
    <xf numFmtId="177" fontId="11" fillId="11" borderId="30" xfId="0" applyNumberFormat="1" applyFont="1" applyFill="1" applyBorder="1" applyAlignment="1">
      <alignment vertical="center"/>
    </xf>
    <xf numFmtId="0" fontId="3" fillId="0" borderId="16" xfId="0" applyFont="1" applyFill="1" applyBorder="1" applyAlignment="1" applyProtection="1">
      <alignment vertical="center"/>
    </xf>
    <xf numFmtId="46" fontId="16" fillId="5" borderId="10" xfId="0" quotePrefix="1" applyNumberFormat="1" applyFont="1" applyFill="1" applyBorder="1" applyAlignment="1">
      <alignment horizontal="right" vertical="center"/>
    </xf>
    <xf numFmtId="0" fontId="3" fillId="0" borderId="31" xfId="0" applyFont="1" applyBorder="1"/>
    <xf numFmtId="0" fontId="3" fillId="0" borderId="32" xfId="0" applyFont="1" applyBorder="1"/>
    <xf numFmtId="0" fontId="3" fillId="0" borderId="32" xfId="0" applyFont="1" applyBorder="1" applyAlignment="1">
      <alignment vertical="center"/>
    </xf>
    <xf numFmtId="0" fontId="3" fillId="0" borderId="33" xfId="0" applyFont="1" applyBorder="1"/>
    <xf numFmtId="0" fontId="33" fillId="0" borderId="0" xfId="0" applyFont="1"/>
    <xf numFmtId="0" fontId="5" fillId="3" borderId="0" xfId="0" applyFont="1" applyFill="1"/>
    <xf numFmtId="0" fontId="34" fillId="3" borderId="0" xfId="0" applyFont="1" applyFill="1"/>
    <xf numFmtId="0" fontId="34" fillId="0" borderId="0" xfId="0" applyFont="1"/>
    <xf numFmtId="0" fontId="37" fillId="0" borderId="0" xfId="0" applyFont="1"/>
    <xf numFmtId="0" fontId="38" fillId="4" borderId="2" xfId="0" applyFont="1" applyFill="1" applyBorder="1" applyAlignment="1">
      <alignment vertical="center"/>
    </xf>
    <xf numFmtId="0" fontId="37" fillId="4" borderId="6" xfId="0" applyFont="1" applyFill="1" applyBorder="1"/>
    <xf numFmtId="0" fontId="37" fillId="10" borderId="31" xfId="0" applyFont="1" applyFill="1" applyBorder="1"/>
    <xf numFmtId="0" fontId="37" fillId="4" borderId="3" xfId="0" applyFont="1" applyFill="1" applyBorder="1" applyAlignment="1">
      <alignment vertical="center"/>
    </xf>
    <xf numFmtId="0" fontId="37" fillId="4" borderId="0" xfId="0" applyFont="1" applyFill="1" applyBorder="1"/>
    <xf numFmtId="0" fontId="37" fillId="10" borderId="32" xfId="0" applyFont="1" applyFill="1" applyBorder="1"/>
    <xf numFmtId="0" fontId="37" fillId="4" borderId="4" xfId="0" applyFont="1" applyFill="1" applyBorder="1" applyAlignment="1">
      <alignment vertical="center"/>
    </xf>
    <xf numFmtId="0" fontId="37" fillId="4" borderId="40" xfId="0" applyFont="1" applyFill="1" applyBorder="1"/>
    <xf numFmtId="0" fontId="37" fillId="10" borderId="33" xfId="0" applyFont="1" applyFill="1" applyBorder="1"/>
    <xf numFmtId="0" fontId="37" fillId="0" borderId="0" xfId="0" applyFont="1" applyAlignment="1">
      <alignment vertical="center"/>
    </xf>
    <xf numFmtId="0" fontId="37" fillId="4" borderId="11" xfId="0" applyFont="1" applyFill="1" applyBorder="1"/>
    <xf numFmtId="0" fontId="40" fillId="0" borderId="0" xfId="0" applyFont="1"/>
    <xf numFmtId="0" fontId="41" fillId="4" borderId="2" xfId="0" applyFont="1" applyFill="1" applyBorder="1" applyAlignment="1">
      <alignment vertical="center"/>
    </xf>
    <xf numFmtId="0" fontId="40" fillId="4" borderId="6" xfId="0" applyFont="1" applyFill="1" applyBorder="1"/>
    <xf numFmtId="0" fontId="40" fillId="10" borderId="6" xfId="0" applyFont="1" applyFill="1" applyBorder="1"/>
    <xf numFmtId="0" fontId="40" fillId="10" borderId="31" xfId="0" applyFont="1" applyFill="1" applyBorder="1"/>
    <xf numFmtId="0" fontId="40" fillId="4" borderId="4" xfId="0" applyFont="1" applyFill="1" applyBorder="1" applyAlignment="1">
      <alignment vertical="center"/>
    </xf>
    <xf numFmtId="0" fontId="40" fillId="4" borderId="40" xfId="0" applyFont="1" applyFill="1" applyBorder="1"/>
    <xf numFmtId="0" fontId="40" fillId="10" borderId="40" xfId="0" applyFont="1" applyFill="1" applyBorder="1"/>
    <xf numFmtId="0" fontId="40" fillId="10" borderId="33" xfId="0" applyFont="1" applyFill="1" applyBorder="1"/>
    <xf numFmtId="0" fontId="41" fillId="4" borderId="2" xfId="0" applyFont="1" applyFill="1" applyBorder="1"/>
    <xf numFmtId="0" fontId="40" fillId="4" borderId="3" xfId="0" applyFont="1" applyFill="1" applyBorder="1"/>
    <xf numFmtId="0" fontId="40" fillId="4" borderId="0" xfId="0" applyFont="1" applyFill="1" applyBorder="1"/>
    <xf numFmtId="0" fontId="40" fillId="10" borderId="0" xfId="0" applyFont="1" applyFill="1" applyBorder="1"/>
    <xf numFmtId="0" fontId="40" fillId="10" borderId="32" xfId="0" applyFont="1" applyFill="1" applyBorder="1"/>
    <xf numFmtId="0" fontId="40" fillId="0" borderId="6" xfId="0" applyFont="1" applyBorder="1"/>
    <xf numFmtId="0" fontId="40" fillId="4" borderId="4" xfId="0" applyFont="1" applyFill="1" applyBorder="1"/>
    <xf numFmtId="0" fontId="43" fillId="4" borderId="6" xfId="0" applyFont="1" applyFill="1" applyBorder="1"/>
    <xf numFmtId="0" fontId="41" fillId="4" borderId="6" xfId="0" applyFont="1" applyFill="1" applyBorder="1"/>
    <xf numFmtId="0" fontId="43" fillId="4" borderId="40" xfId="0" applyFont="1" applyFill="1" applyBorder="1"/>
    <xf numFmtId="0" fontId="41" fillId="4" borderId="40" xfId="0" applyFont="1" applyFill="1" applyBorder="1"/>
    <xf numFmtId="0" fontId="40" fillId="4" borderId="3" xfId="0" applyFont="1" applyFill="1" applyBorder="1" applyAlignment="1">
      <alignment vertical="center"/>
    </xf>
    <xf numFmtId="0" fontId="44" fillId="10" borderId="32" xfId="0" applyFont="1" applyFill="1" applyBorder="1"/>
    <xf numFmtId="0" fontId="44" fillId="0" borderId="0" xfId="0" applyFont="1"/>
    <xf numFmtId="0" fontId="40" fillId="4" borderId="0" xfId="0" applyFont="1" applyFill="1"/>
    <xf numFmtId="0" fontId="44" fillId="10" borderId="33" xfId="0" applyFont="1" applyFill="1" applyBorder="1"/>
    <xf numFmtId="0" fontId="0" fillId="0" borderId="10"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3" fontId="3" fillId="6" borderId="10" xfId="0" applyNumberFormat="1" applyFont="1" applyFill="1" applyBorder="1" applyAlignment="1">
      <alignment vertical="center"/>
    </xf>
    <xf numFmtId="3" fontId="3" fillId="6" borderId="15" xfId="0" applyNumberFormat="1" applyFont="1" applyFill="1" applyBorder="1" applyAlignment="1">
      <alignment vertical="center"/>
    </xf>
    <xf numFmtId="3" fontId="3" fillId="6" borderId="30" xfId="0" applyNumberFormat="1" applyFont="1" applyFill="1" applyBorder="1" applyAlignment="1">
      <alignment vertical="center"/>
    </xf>
    <xf numFmtId="177" fontId="3" fillId="6" borderId="15" xfId="0" applyNumberFormat="1" applyFont="1" applyFill="1" applyBorder="1" applyAlignment="1">
      <alignment vertical="center"/>
    </xf>
    <xf numFmtId="177" fontId="3" fillId="6" borderId="30" xfId="0" applyNumberFormat="1" applyFont="1" applyFill="1" applyBorder="1" applyAlignment="1">
      <alignment vertical="center"/>
    </xf>
    <xf numFmtId="177" fontId="3" fillId="6" borderId="10" xfId="0" applyNumberFormat="1" applyFont="1" applyFill="1" applyBorder="1" applyAlignment="1">
      <alignment vertical="center"/>
    </xf>
    <xf numFmtId="177" fontId="3" fillId="0" borderId="10" xfId="0" applyNumberFormat="1" applyFont="1" applyFill="1" applyBorder="1" applyAlignment="1" applyProtection="1">
      <alignment horizontal="center" vertical="center"/>
      <protection locked="0"/>
    </xf>
    <xf numFmtId="177" fontId="32" fillId="11" borderId="15" xfId="0" applyNumberFormat="1" applyFont="1" applyFill="1" applyBorder="1" applyAlignment="1">
      <alignment horizontal="right" vertical="center"/>
    </xf>
    <xf numFmtId="177" fontId="32" fillId="11" borderId="30" xfId="0" applyNumberFormat="1" applyFont="1" applyFill="1" applyBorder="1" applyAlignment="1">
      <alignment horizontal="right" vertical="center"/>
    </xf>
    <xf numFmtId="0" fontId="12" fillId="0" borderId="0" xfId="0" applyFont="1" applyBorder="1" applyAlignment="1">
      <alignment horizontal="distributed" vertical="center"/>
    </xf>
    <xf numFmtId="0" fontId="36" fillId="0" borderId="0" xfId="0" applyFont="1" applyBorder="1" applyAlignment="1">
      <alignment horizontal="distributed" vertical="center"/>
    </xf>
    <xf numFmtId="0" fontId="10" fillId="0" borderId="24" xfId="0" applyFont="1" applyBorder="1" applyAlignment="1">
      <alignment horizontal="right"/>
    </xf>
    <xf numFmtId="0" fontId="12" fillId="0" borderId="8" xfId="0" applyFont="1" applyBorder="1" applyAlignment="1">
      <alignment vertical="top" wrapText="1"/>
    </xf>
    <xf numFmtId="0" fontId="17" fillId="0" borderId="8" xfId="0" applyFont="1" applyBorder="1" applyAlignment="1">
      <alignment wrapText="1"/>
    </xf>
    <xf numFmtId="0" fontId="3" fillId="0" borderId="13" xfId="0" applyFont="1" applyBorder="1" applyAlignment="1">
      <alignment horizontal="center" vertical="center"/>
    </xf>
    <xf numFmtId="0" fontId="12" fillId="0" borderId="8" xfId="0" applyFont="1" applyBorder="1" applyAlignment="1">
      <alignment horizontal="center" vertical="center"/>
    </xf>
    <xf numFmtId="177" fontId="3" fillId="0" borderId="34" xfId="0" applyNumberFormat="1" applyFont="1" applyBorder="1" applyAlignment="1">
      <alignment horizontal="center" vertical="center"/>
    </xf>
    <xf numFmtId="177" fontId="3" fillId="0" borderId="37" xfId="0" applyNumberFormat="1" applyFont="1" applyBorder="1" applyAlignment="1">
      <alignment horizontal="center" vertical="center"/>
    </xf>
    <xf numFmtId="177" fontId="3" fillId="0" borderId="35" xfId="0" applyNumberFormat="1" applyFont="1" applyBorder="1" applyAlignment="1">
      <alignment horizontal="center" vertical="center"/>
    </xf>
    <xf numFmtId="177" fontId="3" fillId="0" borderId="38" xfId="0" applyNumberFormat="1" applyFont="1" applyBorder="1" applyAlignment="1">
      <alignment horizontal="center" vertical="center"/>
    </xf>
    <xf numFmtId="177" fontId="3" fillId="0" borderId="36" xfId="0" applyNumberFormat="1" applyFont="1" applyBorder="1" applyAlignment="1">
      <alignment horizontal="center" vertical="center"/>
    </xf>
    <xf numFmtId="177" fontId="3" fillId="0" borderId="39" xfId="0" applyNumberFormat="1" applyFont="1" applyBorder="1" applyAlignment="1">
      <alignment horizontal="center" vertical="center"/>
    </xf>
    <xf numFmtId="0" fontId="3" fillId="0" borderId="51" xfId="0" applyFont="1" applyBorder="1" applyAlignment="1">
      <alignment horizontal="center" vertical="center"/>
    </xf>
    <xf numFmtId="0" fontId="3" fillId="0" borderId="29" xfId="0" applyFont="1" applyBorder="1" applyAlignment="1">
      <alignment horizontal="center" vertical="center"/>
    </xf>
    <xf numFmtId="0" fontId="3" fillId="0" borderId="24" xfId="0" applyFont="1" applyBorder="1" applyAlignment="1">
      <alignment horizont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14" fillId="0" borderId="8" xfId="0" applyFont="1" applyBorder="1" applyAlignment="1">
      <alignment vertical="top" wrapText="1"/>
    </xf>
    <xf numFmtId="0" fontId="23" fillId="0" borderId="8" xfId="0" applyFont="1" applyBorder="1" applyAlignment="1">
      <alignment wrapText="1"/>
    </xf>
    <xf numFmtId="0" fontId="3" fillId="0" borderId="0" xfId="0" applyFont="1" applyAlignment="1">
      <alignment horizontal="distributed" vertical="center"/>
    </xf>
    <xf numFmtId="185" fontId="3" fillId="0" borderId="24" xfId="0" applyNumberFormat="1" applyFont="1" applyBorder="1" applyAlignment="1">
      <alignment horizontal="center" shrinkToFit="1"/>
    </xf>
    <xf numFmtId="0" fontId="3" fillId="0" borderId="24" xfId="0" applyFont="1" applyBorder="1" applyAlignment="1">
      <alignment horizontal="right"/>
    </xf>
    <xf numFmtId="0" fontId="3" fillId="0" borderId="8" xfId="0" applyFont="1" applyBorder="1" applyAlignment="1">
      <alignment horizontal="center" vertical="center"/>
    </xf>
    <xf numFmtId="0" fontId="21" fillId="0" borderId="0" xfId="0" applyFont="1" applyAlignment="1">
      <alignment horizontal="left" shrinkToFit="1"/>
    </xf>
    <xf numFmtId="185" fontId="21" fillId="0" borderId="24" xfId="0" applyNumberFormat="1" applyFont="1" applyBorder="1" applyAlignment="1">
      <alignment horizontal="left" shrinkToFit="1"/>
    </xf>
    <xf numFmtId="0" fontId="21" fillId="0" borderId="0" xfId="0" applyFont="1" applyAlignment="1">
      <alignment horizontal="distributed" vertical="center"/>
    </xf>
    <xf numFmtId="185" fontId="21" fillId="0" borderId="0" xfId="0" applyNumberFormat="1" applyFont="1" applyAlignment="1">
      <alignment horizontal="left" vertical="center" indent="1" shrinkToFit="1"/>
    </xf>
    <xf numFmtId="0" fontId="21" fillId="0" borderId="0" xfId="0" applyFont="1" applyAlignment="1">
      <alignment horizontal="center" vertical="center"/>
    </xf>
    <xf numFmtId="0" fontId="21" fillId="0" borderId="0" xfId="0" applyFont="1" applyAlignment="1">
      <alignment horizontal="left" vertical="center" shrinkToFit="1"/>
    </xf>
    <xf numFmtId="0" fontId="21" fillId="0" borderId="0" xfId="0" applyFont="1" applyAlignment="1">
      <alignment horizontal="center"/>
    </xf>
    <xf numFmtId="0" fontId="21" fillId="0" borderId="0" xfId="0" applyFont="1" applyAlignment="1">
      <alignment horizontal="center" shrinkToFit="1"/>
    </xf>
    <xf numFmtId="0" fontId="21" fillId="0" borderId="0" xfId="0" applyFont="1" applyAlignment="1">
      <alignment horizontal="distributed" shrinkToFit="1"/>
    </xf>
    <xf numFmtId="0" fontId="21" fillId="0" borderId="0" xfId="0" applyFont="1" applyAlignment="1">
      <alignment horizontal="distributed" vertical="center" shrinkToFit="1"/>
    </xf>
    <xf numFmtId="0" fontId="0" fillId="0" borderId="15" xfId="0" applyFill="1" applyBorder="1" applyAlignment="1">
      <alignment horizontal="center" vertical="center"/>
    </xf>
    <xf numFmtId="0" fontId="0" fillId="0" borderId="30" xfId="0" applyFill="1" applyBorder="1" applyAlignment="1">
      <alignment horizontal="center" vertical="center"/>
    </xf>
    <xf numFmtId="38" fontId="0" fillId="0" borderId="15" xfId="8" applyFont="1" applyFill="1" applyBorder="1" applyAlignment="1">
      <alignment vertical="center"/>
    </xf>
    <xf numFmtId="38" fontId="0" fillId="0" borderId="30" xfId="8" applyFont="1" applyFill="1" applyBorder="1" applyAlignment="1">
      <alignment vertical="center"/>
    </xf>
    <xf numFmtId="185" fontId="0" fillId="8" borderId="0" xfId="8" applyNumberFormat="1" applyFont="1" applyFill="1" applyAlignment="1">
      <alignment horizontal="left" vertical="center"/>
    </xf>
    <xf numFmtId="38" fontId="0" fillId="0" borderId="13" xfId="8" applyFont="1" applyBorder="1" applyAlignment="1">
      <alignment vertical="center"/>
    </xf>
    <xf numFmtId="38" fontId="0" fillId="0" borderId="28" xfId="8" applyFont="1" applyBorder="1" applyAlignment="1">
      <alignment vertical="center"/>
    </xf>
    <xf numFmtId="38" fontId="0" fillId="0" borderId="12" xfId="8" applyFont="1" applyBorder="1" applyAlignment="1">
      <alignment vertical="center"/>
    </xf>
    <xf numFmtId="38" fontId="0" fillId="0" borderId="27" xfId="8" applyFont="1" applyBorder="1" applyAlignment="1">
      <alignment vertical="center"/>
    </xf>
    <xf numFmtId="38" fontId="0" fillId="0" borderId="15" xfId="8" applyFont="1" applyFill="1" applyBorder="1" applyAlignment="1">
      <alignment horizontal="center" vertical="center"/>
    </xf>
    <xf numFmtId="38" fontId="0" fillId="0" borderId="30" xfId="8" applyFont="1" applyFill="1" applyBorder="1" applyAlignment="1">
      <alignment horizontal="center" vertical="center"/>
    </xf>
    <xf numFmtId="185" fontId="0" fillId="0" borderId="55" xfId="8" applyNumberFormat="1" applyFont="1" applyFill="1" applyBorder="1" applyAlignment="1">
      <alignment horizontal="center" vertical="center"/>
    </xf>
    <xf numFmtId="185" fontId="0" fillId="0" borderId="56" xfId="8" applyNumberFormat="1" applyFont="1" applyFill="1" applyBorder="1" applyAlignment="1">
      <alignment horizontal="center" vertical="center"/>
    </xf>
    <xf numFmtId="0" fontId="0" fillId="0" borderId="0" xfId="0" applyFill="1" applyAlignment="1">
      <alignment horizontal="center" vertical="center"/>
    </xf>
    <xf numFmtId="0" fontId="23" fillId="0" borderId="12" xfId="0" applyFont="1" applyBorder="1" applyAlignment="1">
      <alignment vertical="center"/>
    </xf>
    <xf numFmtId="0" fontId="23" fillId="0" borderId="27" xfId="0" applyFont="1" applyBorder="1" applyAlignment="1">
      <alignment vertical="center"/>
    </xf>
    <xf numFmtId="0" fontId="0" fillId="8" borderId="0" xfId="0" applyFill="1" applyAlignment="1">
      <alignment horizontal="left" vertical="center" indent="1"/>
    </xf>
    <xf numFmtId="38" fontId="0" fillId="0" borderId="14" xfId="8" applyFont="1" applyBorder="1" applyAlignment="1">
      <alignment vertical="center"/>
    </xf>
    <xf numFmtId="38" fontId="0" fillId="0" borderId="29" xfId="8" applyFont="1" applyBorder="1" applyAlignment="1">
      <alignment vertical="center"/>
    </xf>
    <xf numFmtId="38" fontId="0" fillId="0" borderId="13" xfId="8" applyFont="1" applyBorder="1" applyAlignment="1">
      <alignment horizontal="left" vertical="center"/>
    </xf>
    <xf numFmtId="38" fontId="0" fillId="0" borderId="28" xfId="8" applyFont="1" applyBorder="1" applyAlignment="1">
      <alignment horizontal="left"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23" fillId="0" borderId="12" xfId="0" applyFont="1" applyBorder="1" applyAlignment="1">
      <alignment horizontal="left" vertical="center"/>
    </xf>
    <xf numFmtId="0" fontId="23" fillId="0" borderId="27" xfId="0" applyFont="1" applyBorder="1" applyAlignment="1">
      <alignment horizontal="left" vertical="center"/>
    </xf>
    <xf numFmtId="0" fontId="28" fillId="0" borderId="59" xfId="1" applyFont="1" applyFill="1" applyBorder="1" applyAlignment="1">
      <alignment horizontal="left" vertical="center"/>
    </xf>
    <xf numFmtId="0" fontId="28" fillId="0" borderId="73" xfId="1" applyFont="1" applyFill="1" applyBorder="1" applyAlignment="1">
      <alignment horizontal="left" vertical="center"/>
    </xf>
    <xf numFmtId="0" fontId="28" fillId="0" borderId="62" xfId="1" applyFont="1" applyFill="1" applyBorder="1" applyAlignment="1">
      <alignment horizontal="left" vertical="center"/>
    </xf>
    <xf numFmtId="0" fontId="28" fillId="0" borderId="75" xfId="1" applyFont="1" applyFill="1" applyBorder="1" applyAlignment="1">
      <alignment horizontal="left" vertical="center"/>
    </xf>
    <xf numFmtId="38" fontId="31" fillId="0" borderId="12" xfId="9" applyFont="1" applyFill="1" applyBorder="1" applyAlignment="1">
      <alignment horizontal="right" vertical="center"/>
    </xf>
    <xf numFmtId="38" fontId="31" fillId="0" borderId="78" xfId="9" applyFont="1" applyFill="1" applyBorder="1" applyAlignment="1">
      <alignment horizontal="right" vertical="center"/>
    </xf>
    <xf numFmtId="38" fontId="31" fillId="0" borderId="79" xfId="9" applyFont="1" applyFill="1" applyBorder="1" applyAlignment="1">
      <alignment horizontal="right" vertical="center"/>
    </xf>
    <xf numFmtId="185" fontId="28" fillId="0" borderId="0" xfId="1" applyNumberFormat="1" applyFont="1" applyFill="1" applyAlignment="1">
      <alignment horizontal="left" vertical="center"/>
    </xf>
    <xf numFmtId="0" fontId="28" fillId="0" borderId="59" xfId="1" applyFont="1" applyFill="1" applyBorder="1" applyAlignment="1">
      <alignment horizontal="center" vertical="center"/>
    </xf>
    <xf numFmtId="0" fontId="28" fillId="0" borderId="60" xfId="1" applyFont="1" applyFill="1" applyBorder="1" applyAlignment="1">
      <alignment horizontal="center" vertical="center"/>
    </xf>
    <xf numFmtId="0" fontId="28" fillId="0" borderId="55" xfId="1" applyFont="1" applyFill="1" applyBorder="1" applyAlignment="1">
      <alignment horizontal="center" vertical="center"/>
    </xf>
    <xf numFmtId="0" fontId="28" fillId="0" borderId="61" xfId="1" applyFont="1" applyFill="1" applyBorder="1" applyAlignment="1">
      <alignment horizontal="center" vertical="center"/>
    </xf>
    <xf numFmtId="38" fontId="28" fillId="0" borderId="57" xfId="9" applyFont="1" applyFill="1" applyBorder="1" applyAlignment="1">
      <alignment horizontal="center" vertical="center"/>
    </xf>
    <xf numFmtId="38" fontId="28" fillId="0" borderId="64" xfId="9" applyFont="1" applyFill="1" applyBorder="1" applyAlignment="1">
      <alignment horizontal="center" vertical="center"/>
    </xf>
    <xf numFmtId="0" fontId="28" fillId="0" borderId="65" xfId="1" applyFont="1" applyFill="1" applyBorder="1" applyAlignment="1">
      <alignment horizontal="center" vertical="center"/>
    </xf>
    <xf numFmtId="0" fontId="28" fillId="0" borderId="66" xfId="1" applyFont="1" applyFill="1" applyBorder="1" applyAlignment="1">
      <alignment horizontal="center" vertical="center"/>
    </xf>
    <xf numFmtId="0" fontId="28" fillId="0" borderId="70" xfId="1" applyFont="1" applyFill="1" applyBorder="1" applyAlignment="1">
      <alignment horizontal="center" vertical="center"/>
    </xf>
    <xf numFmtId="38" fontId="28" fillId="0" borderId="55" xfId="9" applyFont="1" applyFill="1" applyBorder="1" applyAlignment="1">
      <alignment horizontal="right" vertical="center"/>
    </xf>
    <xf numFmtId="38" fontId="28" fillId="0" borderId="56" xfId="9" applyFont="1" applyFill="1" applyBorder="1" applyAlignment="1">
      <alignment horizontal="right" vertical="center"/>
    </xf>
    <xf numFmtId="38" fontId="28" fillId="0" borderId="68" xfId="9" applyFont="1" applyFill="1" applyBorder="1" applyAlignment="1">
      <alignment horizontal="right" vertical="center"/>
    </xf>
    <xf numFmtId="38" fontId="28" fillId="0" borderId="69" xfId="9" applyFont="1" applyFill="1" applyBorder="1" applyAlignment="1">
      <alignment horizontal="right" vertical="center"/>
    </xf>
    <xf numFmtId="38" fontId="28" fillId="0" borderId="57" xfId="9" applyFont="1" applyFill="1" applyBorder="1" applyAlignment="1">
      <alignment vertical="center"/>
    </xf>
    <xf numFmtId="38" fontId="28" fillId="0" borderId="58" xfId="9" applyFont="1" applyFill="1" applyBorder="1" applyAlignment="1">
      <alignment vertical="center"/>
    </xf>
    <xf numFmtId="38" fontId="28" fillId="0" borderId="51" xfId="9" applyFont="1" applyFill="1" applyBorder="1" applyAlignment="1">
      <alignment horizontal="right" vertical="center"/>
    </xf>
    <xf numFmtId="38" fontId="28" fillId="0" borderId="24" xfId="9" applyFont="1" applyFill="1" applyBorder="1" applyAlignment="1">
      <alignment horizontal="right" vertical="center"/>
    </xf>
    <xf numFmtId="0" fontId="28" fillId="0" borderId="15" xfId="1" applyFont="1" applyFill="1" applyBorder="1" applyAlignment="1">
      <alignment horizontal="center" vertical="center"/>
    </xf>
    <xf numFmtId="0" fontId="28" fillId="0" borderId="25" xfId="1" applyFont="1" applyFill="1" applyBorder="1" applyAlignment="1">
      <alignment horizontal="center" vertical="center"/>
    </xf>
    <xf numFmtId="0" fontId="28" fillId="0" borderId="30" xfId="1" applyFont="1" applyFill="1" applyBorder="1" applyAlignment="1">
      <alignment horizontal="center" vertical="center"/>
    </xf>
    <xf numFmtId="0" fontId="28" fillId="0" borderId="73" xfId="1" applyFont="1" applyFill="1" applyBorder="1" applyAlignment="1">
      <alignment horizontal="center" vertical="center"/>
    </xf>
    <xf numFmtId="0" fontId="28" fillId="0" borderId="75" xfId="1" applyFont="1" applyFill="1" applyBorder="1" applyAlignment="1">
      <alignment horizontal="center" vertical="center"/>
    </xf>
    <xf numFmtId="0" fontId="28" fillId="0" borderId="67" xfId="1" applyFont="1" applyFill="1" applyBorder="1" applyAlignment="1">
      <alignment horizontal="center" vertical="center"/>
    </xf>
    <xf numFmtId="0" fontId="28" fillId="0" borderId="71" xfId="1" applyFont="1" applyFill="1" applyBorder="1" applyAlignment="1">
      <alignment horizontal="center" vertical="center"/>
    </xf>
    <xf numFmtId="38" fontId="28" fillId="0" borderId="74" xfId="9" applyFont="1" applyFill="1" applyBorder="1" applyAlignment="1">
      <alignment horizontal="center" vertical="center"/>
    </xf>
    <xf numFmtId="38" fontId="28" fillId="0" borderId="12" xfId="9" applyFont="1" applyFill="1" applyBorder="1" applyAlignment="1">
      <alignment horizontal="center" vertical="center"/>
    </xf>
    <xf numFmtId="38" fontId="28" fillId="0" borderId="52" xfId="9" applyFont="1" applyFill="1" applyBorder="1" applyAlignment="1">
      <alignment horizontal="center" vertical="center"/>
    </xf>
    <xf numFmtId="38" fontId="28" fillId="0" borderId="27" xfId="9" applyFont="1" applyFill="1" applyBorder="1" applyAlignment="1">
      <alignment horizontal="center" vertical="center"/>
    </xf>
    <xf numFmtId="38" fontId="28" fillId="0" borderId="76" xfId="9" applyFont="1" applyFill="1" applyBorder="1" applyAlignment="1">
      <alignment horizontal="center" vertical="center"/>
    </xf>
    <xf numFmtId="38" fontId="28" fillId="0" borderId="71" xfId="9" applyFont="1" applyFill="1" applyBorder="1" applyAlignment="1">
      <alignment horizontal="center" vertical="center"/>
    </xf>
    <xf numFmtId="38" fontId="28" fillId="0" borderId="77" xfId="9" applyFont="1" applyFill="1" applyBorder="1" applyAlignment="1">
      <alignment horizontal="center" vertical="center" shrinkToFit="1"/>
    </xf>
    <xf numFmtId="38" fontId="28" fillId="0" borderId="71" xfId="9" applyFont="1" applyFill="1" applyBorder="1" applyAlignment="1">
      <alignment horizontal="center" vertical="center" shrinkToFit="1"/>
    </xf>
    <xf numFmtId="0" fontId="28" fillId="0" borderId="58" xfId="1" applyFont="1" applyFill="1" applyBorder="1" applyAlignment="1">
      <alignment horizontal="center" vertical="center"/>
    </xf>
    <xf numFmtId="38" fontId="31" fillId="0" borderId="52" xfId="9" applyFont="1" applyFill="1" applyBorder="1" applyAlignment="1">
      <alignment horizontal="right" vertical="center"/>
    </xf>
    <xf numFmtId="38" fontId="28" fillId="0" borderId="80" xfId="9" applyFont="1" applyFill="1" applyBorder="1" applyAlignment="1">
      <alignment vertical="center"/>
    </xf>
    <xf numFmtId="38" fontId="28" fillId="0" borderId="81" xfId="9" applyFont="1" applyFill="1" applyBorder="1" applyAlignment="1">
      <alignment vertical="center"/>
    </xf>
    <xf numFmtId="38" fontId="31" fillId="0" borderId="68" xfId="9" applyFont="1" applyFill="1" applyBorder="1" applyAlignment="1">
      <alignment horizontal="right" vertical="center"/>
    </xf>
    <xf numFmtId="38" fontId="31" fillId="0" borderId="82" xfId="9" applyFont="1" applyFill="1" applyBorder="1" applyAlignment="1">
      <alignment horizontal="right" vertical="center"/>
    </xf>
    <xf numFmtId="38" fontId="31" fillId="0" borderId="67" xfId="9" applyFont="1" applyFill="1" applyBorder="1" applyAlignment="1">
      <alignment horizontal="right" vertical="center"/>
    </xf>
    <xf numFmtId="38" fontId="31" fillId="0" borderId="83" xfId="9" applyFont="1" applyFill="1" applyBorder="1" applyAlignment="1">
      <alignment horizontal="right" vertical="center"/>
    </xf>
    <xf numFmtId="38" fontId="31" fillId="0" borderId="84" xfId="9" applyFont="1" applyFill="1" applyBorder="1" applyAlignment="1">
      <alignment horizontal="right" vertical="center"/>
    </xf>
    <xf numFmtId="38" fontId="28" fillId="0" borderId="67" xfId="9" applyFont="1" applyFill="1" applyBorder="1" applyAlignment="1">
      <alignment vertical="center"/>
    </xf>
    <xf numFmtId="38" fontId="28" fillId="0" borderId="69" xfId="9" applyFont="1" applyFill="1" applyBorder="1" applyAlignment="1">
      <alignment vertical="center"/>
    </xf>
    <xf numFmtId="38" fontId="31" fillId="0" borderId="57" xfId="9" applyFont="1" applyFill="1" applyBorder="1" applyAlignment="1">
      <alignment horizontal="right" vertical="center"/>
    </xf>
    <xf numFmtId="38" fontId="31" fillId="0" borderId="76" xfId="9" applyFont="1" applyFill="1" applyBorder="1" applyAlignment="1">
      <alignment horizontal="right" vertical="center"/>
    </xf>
    <xf numFmtId="38" fontId="31" fillId="0" borderId="71" xfId="9" applyFont="1" applyFill="1" applyBorder="1" applyAlignment="1">
      <alignment horizontal="right" vertical="center"/>
    </xf>
    <xf numFmtId="38" fontId="31" fillId="0" borderId="64" xfId="9" applyFont="1" applyFill="1" applyBorder="1" applyAlignment="1">
      <alignment horizontal="right" vertical="center"/>
    </xf>
    <xf numFmtId="38" fontId="28" fillId="0" borderId="71" xfId="9" applyFont="1" applyFill="1" applyBorder="1" applyAlignment="1">
      <alignment vertical="center"/>
    </xf>
    <xf numFmtId="38" fontId="28" fillId="0" borderId="85" xfId="9" applyFont="1" applyFill="1" applyBorder="1" applyAlignment="1">
      <alignment horizontal="right" vertical="center"/>
    </xf>
    <xf numFmtId="38" fontId="28" fillId="0" borderId="86" xfId="9" applyFont="1" applyFill="1" applyBorder="1" applyAlignment="1">
      <alignment horizontal="right" vertical="center"/>
    </xf>
    <xf numFmtId="38" fontId="28" fillId="0" borderId="85" xfId="9" applyFont="1" applyFill="1" applyBorder="1" applyAlignment="1">
      <alignment vertical="center"/>
    </xf>
    <xf numFmtId="38" fontId="28" fillId="0" borderId="30" xfId="9" applyFont="1" applyFill="1" applyBorder="1" applyAlignment="1">
      <alignment vertical="center"/>
    </xf>
  </cellXfs>
  <cellStyles count="10">
    <cellStyle name="桁区切り" xfId="8" builtinId="6"/>
    <cellStyle name="桁区切り 2" xfId="9" xr:uid="{00000000-0005-0000-0000-000001000000}"/>
    <cellStyle name="標準" xfId="0" builtinId="0"/>
    <cellStyle name="標準 2" xfId="1" xr:uid="{00000000-0005-0000-0000-000003000000}"/>
    <cellStyle name="標準 3" xfId="2" xr:uid="{00000000-0005-0000-0000-000004000000}"/>
    <cellStyle name="標準 4" xfId="3" xr:uid="{00000000-0005-0000-0000-000005000000}"/>
    <cellStyle name="標準 5" xfId="4" xr:uid="{00000000-0005-0000-0000-000006000000}"/>
    <cellStyle name="標準 6" xfId="5" xr:uid="{00000000-0005-0000-0000-000007000000}"/>
    <cellStyle name="標準 7" xfId="6" xr:uid="{00000000-0005-0000-0000-000008000000}"/>
    <cellStyle name="標準 8" xfId="7" xr:uid="{00000000-0005-0000-0000-000009000000}"/>
  </cellStyles>
  <dxfs count="0"/>
  <tableStyles count="0" defaultTableStyle="TableStyleMedium9" defaultPivotStyle="PivotStyleLight16"/>
  <colors>
    <mruColors>
      <color rgb="FFFFCC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785495</xdr:colOff>
      <xdr:row>80</xdr:row>
      <xdr:rowOff>83820</xdr:rowOff>
    </xdr:from>
    <xdr:to>
      <xdr:col>2</xdr:col>
      <xdr:colOff>505460</xdr:colOff>
      <xdr:row>81</xdr:row>
      <xdr:rowOff>111125</xdr:rowOff>
    </xdr:to>
    <xdr:sp macro="" textlink="">
      <xdr:nvSpPr>
        <xdr:cNvPr id="20481" name="AutoShape 16">
          <a:extLst>
            <a:ext uri="{FF2B5EF4-FFF2-40B4-BE49-F238E27FC236}">
              <a16:creationId xmlns:a16="http://schemas.microsoft.com/office/drawing/2014/main" id="{00000000-0008-0000-0000-000001500000}"/>
            </a:ext>
          </a:extLst>
        </xdr:cNvPr>
        <xdr:cNvSpPr>
          <a:spLocks noChangeArrowheads="1"/>
        </xdr:cNvSpPr>
      </xdr:nvSpPr>
      <xdr:spPr>
        <a:xfrm>
          <a:off x="1052195" y="20291425"/>
          <a:ext cx="681990" cy="198755"/>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※１</a:t>
          </a:r>
        </a:p>
      </xdr:txBody>
    </xdr:sp>
    <xdr:clientData/>
  </xdr:twoCellAnchor>
  <xdr:twoCellAnchor>
    <xdr:from>
      <xdr:col>2</xdr:col>
      <xdr:colOff>784225</xdr:colOff>
      <xdr:row>80</xdr:row>
      <xdr:rowOff>114300</xdr:rowOff>
    </xdr:from>
    <xdr:to>
      <xdr:col>3</xdr:col>
      <xdr:colOff>505460</xdr:colOff>
      <xdr:row>81</xdr:row>
      <xdr:rowOff>121920</xdr:rowOff>
    </xdr:to>
    <xdr:sp macro="" textlink="">
      <xdr:nvSpPr>
        <xdr:cNvPr id="20482" name="AutoShape 17">
          <a:extLst>
            <a:ext uri="{FF2B5EF4-FFF2-40B4-BE49-F238E27FC236}">
              <a16:creationId xmlns:a16="http://schemas.microsoft.com/office/drawing/2014/main" id="{00000000-0008-0000-0000-000002500000}"/>
            </a:ext>
          </a:extLst>
        </xdr:cNvPr>
        <xdr:cNvSpPr>
          <a:spLocks noChangeArrowheads="1"/>
        </xdr:cNvSpPr>
      </xdr:nvSpPr>
      <xdr:spPr>
        <a:xfrm>
          <a:off x="2012950" y="20321905"/>
          <a:ext cx="607060" cy="17907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※２</a:t>
          </a:r>
        </a:p>
      </xdr:txBody>
    </xdr:sp>
    <xdr:clientData/>
  </xdr:twoCellAnchor>
  <xdr:twoCellAnchor>
    <xdr:from>
      <xdr:col>5</xdr:col>
      <xdr:colOff>241935</xdr:colOff>
      <xdr:row>80</xdr:row>
      <xdr:rowOff>114300</xdr:rowOff>
    </xdr:from>
    <xdr:to>
      <xdr:col>5</xdr:col>
      <xdr:colOff>667385</xdr:colOff>
      <xdr:row>81</xdr:row>
      <xdr:rowOff>121920</xdr:rowOff>
    </xdr:to>
    <xdr:sp macro="" textlink="">
      <xdr:nvSpPr>
        <xdr:cNvPr id="20483" name="AutoShape 18">
          <a:extLst>
            <a:ext uri="{FF2B5EF4-FFF2-40B4-BE49-F238E27FC236}">
              <a16:creationId xmlns:a16="http://schemas.microsoft.com/office/drawing/2014/main" id="{00000000-0008-0000-0000-000003500000}"/>
            </a:ext>
          </a:extLst>
        </xdr:cNvPr>
        <xdr:cNvSpPr>
          <a:spLocks noChangeArrowheads="1"/>
        </xdr:cNvSpPr>
      </xdr:nvSpPr>
      <xdr:spPr>
        <a:xfrm>
          <a:off x="4128135" y="20321905"/>
          <a:ext cx="425450" cy="17907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※３</a:t>
          </a:r>
        </a:p>
      </xdr:txBody>
    </xdr:sp>
    <xdr:clientData/>
  </xdr:twoCellAnchor>
  <xdr:twoCellAnchor>
    <xdr:from>
      <xdr:col>6</xdr:col>
      <xdr:colOff>202565</xdr:colOff>
      <xdr:row>80</xdr:row>
      <xdr:rowOff>121920</xdr:rowOff>
    </xdr:from>
    <xdr:to>
      <xdr:col>6</xdr:col>
      <xdr:colOff>632460</xdr:colOff>
      <xdr:row>81</xdr:row>
      <xdr:rowOff>153035</xdr:rowOff>
    </xdr:to>
    <xdr:sp macro="" textlink="">
      <xdr:nvSpPr>
        <xdr:cNvPr id="20484" name="AutoShape 19">
          <a:extLst>
            <a:ext uri="{FF2B5EF4-FFF2-40B4-BE49-F238E27FC236}">
              <a16:creationId xmlns:a16="http://schemas.microsoft.com/office/drawing/2014/main" id="{00000000-0008-0000-0000-000004500000}"/>
            </a:ext>
          </a:extLst>
        </xdr:cNvPr>
        <xdr:cNvSpPr>
          <a:spLocks noChangeArrowheads="1"/>
        </xdr:cNvSpPr>
      </xdr:nvSpPr>
      <xdr:spPr>
        <a:xfrm>
          <a:off x="5288915" y="20329525"/>
          <a:ext cx="429895" cy="202565"/>
        </a:xfrm>
        <a:prstGeom prst="wedgeRoundRectCallout">
          <a:avLst>
            <a:gd name="adj1" fmla="val -12222"/>
            <a:gd name="adj2" fmla="val 145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※４</a:t>
          </a:r>
        </a:p>
      </xdr:txBody>
    </xdr:sp>
    <xdr:clientData/>
  </xdr:twoCellAnchor>
  <xdr:twoCellAnchor>
    <xdr:from>
      <xdr:col>2</xdr:col>
      <xdr:colOff>176530</xdr:colOff>
      <xdr:row>17</xdr:row>
      <xdr:rowOff>20320</xdr:rowOff>
    </xdr:from>
    <xdr:to>
      <xdr:col>2</xdr:col>
      <xdr:colOff>602615</xdr:colOff>
      <xdr:row>18</xdr:row>
      <xdr:rowOff>121920</xdr:rowOff>
    </xdr:to>
    <xdr:sp macro="" textlink="">
      <xdr:nvSpPr>
        <xdr:cNvPr id="20485" name="AutoShape 20">
          <a:extLst>
            <a:ext uri="{FF2B5EF4-FFF2-40B4-BE49-F238E27FC236}">
              <a16:creationId xmlns:a16="http://schemas.microsoft.com/office/drawing/2014/main" id="{00000000-0008-0000-0000-000005500000}"/>
            </a:ext>
          </a:extLst>
        </xdr:cNvPr>
        <xdr:cNvSpPr>
          <a:spLocks noChangeArrowheads="1"/>
        </xdr:cNvSpPr>
      </xdr:nvSpPr>
      <xdr:spPr>
        <a:xfrm>
          <a:off x="1408430" y="3703320"/>
          <a:ext cx="426085" cy="19050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※１</a:t>
          </a:r>
        </a:p>
      </xdr:txBody>
    </xdr:sp>
    <xdr:clientData/>
  </xdr:twoCellAnchor>
  <xdr:twoCellAnchor>
    <xdr:from>
      <xdr:col>4</xdr:col>
      <xdr:colOff>168275</xdr:colOff>
      <xdr:row>17</xdr:row>
      <xdr:rowOff>7620</xdr:rowOff>
    </xdr:from>
    <xdr:to>
      <xdr:col>4</xdr:col>
      <xdr:colOff>593725</xdr:colOff>
      <xdr:row>18</xdr:row>
      <xdr:rowOff>109220</xdr:rowOff>
    </xdr:to>
    <xdr:sp macro="" textlink="">
      <xdr:nvSpPr>
        <xdr:cNvPr id="20486" name="AutoShape 21">
          <a:extLst>
            <a:ext uri="{FF2B5EF4-FFF2-40B4-BE49-F238E27FC236}">
              <a16:creationId xmlns:a16="http://schemas.microsoft.com/office/drawing/2014/main" id="{00000000-0008-0000-0000-000006500000}"/>
            </a:ext>
          </a:extLst>
        </xdr:cNvPr>
        <xdr:cNvSpPr>
          <a:spLocks noChangeArrowheads="1"/>
        </xdr:cNvSpPr>
      </xdr:nvSpPr>
      <xdr:spPr>
        <a:xfrm>
          <a:off x="3178175" y="3690620"/>
          <a:ext cx="425450" cy="190500"/>
        </a:xfrm>
        <a:prstGeom prst="wedgeRoundRectCallout">
          <a:avLst>
            <a:gd name="adj1" fmla="val -12222"/>
            <a:gd name="adj2" fmla="val 155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※2</a:t>
          </a:r>
        </a:p>
      </xdr:txBody>
    </xdr:sp>
    <xdr:clientData/>
  </xdr:twoCellAnchor>
  <xdr:twoCellAnchor>
    <xdr:from>
      <xdr:col>5</xdr:col>
      <xdr:colOff>346075</xdr:colOff>
      <xdr:row>17</xdr:row>
      <xdr:rowOff>9525</xdr:rowOff>
    </xdr:from>
    <xdr:to>
      <xdr:col>5</xdr:col>
      <xdr:colOff>795655</xdr:colOff>
      <xdr:row>18</xdr:row>
      <xdr:rowOff>101600</xdr:rowOff>
    </xdr:to>
    <xdr:sp macro="" textlink="">
      <xdr:nvSpPr>
        <xdr:cNvPr id="20487" name="AutoShape 22">
          <a:extLst>
            <a:ext uri="{FF2B5EF4-FFF2-40B4-BE49-F238E27FC236}">
              <a16:creationId xmlns:a16="http://schemas.microsoft.com/office/drawing/2014/main" id="{00000000-0008-0000-0000-000007500000}"/>
            </a:ext>
          </a:extLst>
        </xdr:cNvPr>
        <xdr:cNvSpPr>
          <a:spLocks noChangeArrowheads="1"/>
        </xdr:cNvSpPr>
      </xdr:nvSpPr>
      <xdr:spPr>
        <a:xfrm>
          <a:off x="4244975" y="3692525"/>
          <a:ext cx="449580" cy="180975"/>
        </a:xfrm>
        <a:prstGeom prst="wedgeRoundRectCallout">
          <a:avLst>
            <a:gd name="adj1" fmla="val -23333"/>
            <a:gd name="adj2" fmla="val 160528"/>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※3</a:t>
          </a:r>
        </a:p>
      </xdr:txBody>
    </xdr:sp>
    <xdr:clientData/>
  </xdr:twoCellAnchor>
  <xdr:twoCellAnchor>
    <xdr:from>
      <xdr:col>7</xdr:col>
      <xdr:colOff>1031875</xdr:colOff>
      <xdr:row>17</xdr:row>
      <xdr:rowOff>22860</xdr:rowOff>
    </xdr:from>
    <xdr:to>
      <xdr:col>7</xdr:col>
      <xdr:colOff>1452245</xdr:colOff>
      <xdr:row>18</xdr:row>
      <xdr:rowOff>132080</xdr:rowOff>
    </xdr:to>
    <xdr:sp macro="" textlink="">
      <xdr:nvSpPr>
        <xdr:cNvPr id="20489" name="AutoShape 26">
          <a:extLst>
            <a:ext uri="{FF2B5EF4-FFF2-40B4-BE49-F238E27FC236}">
              <a16:creationId xmlns:a16="http://schemas.microsoft.com/office/drawing/2014/main" id="{00000000-0008-0000-0000-000009500000}"/>
            </a:ext>
          </a:extLst>
        </xdr:cNvPr>
        <xdr:cNvSpPr>
          <a:spLocks noChangeArrowheads="1"/>
        </xdr:cNvSpPr>
      </xdr:nvSpPr>
      <xdr:spPr>
        <a:xfrm>
          <a:off x="7280275" y="3705860"/>
          <a:ext cx="420370" cy="198120"/>
        </a:xfrm>
        <a:prstGeom prst="wedgeRoundRectCallout">
          <a:avLst>
            <a:gd name="adj1" fmla="val -15792"/>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※5</a:t>
          </a:r>
        </a:p>
      </xdr:txBody>
    </xdr:sp>
    <xdr:clientData/>
  </xdr:twoCellAnchor>
  <xdr:twoCellAnchor>
    <xdr:from>
      <xdr:col>8</xdr:col>
      <xdr:colOff>244475</xdr:colOff>
      <xdr:row>17</xdr:row>
      <xdr:rowOff>32384</xdr:rowOff>
    </xdr:from>
    <xdr:to>
      <xdr:col>9</xdr:col>
      <xdr:colOff>299357</xdr:colOff>
      <xdr:row>18</xdr:row>
      <xdr:rowOff>176892</xdr:rowOff>
    </xdr:to>
    <xdr:sp macro="" textlink="">
      <xdr:nvSpPr>
        <xdr:cNvPr id="20490" name="AutoShape 10">
          <a:extLst>
            <a:ext uri="{FF2B5EF4-FFF2-40B4-BE49-F238E27FC236}">
              <a16:creationId xmlns:a16="http://schemas.microsoft.com/office/drawing/2014/main" id="{00000000-0008-0000-0000-00000A500000}"/>
            </a:ext>
          </a:extLst>
        </xdr:cNvPr>
        <xdr:cNvSpPr>
          <a:spLocks noChangeArrowheads="1"/>
        </xdr:cNvSpPr>
      </xdr:nvSpPr>
      <xdr:spPr>
        <a:xfrm>
          <a:off x="8109404" y="3665491"/>
          <a:ext cx="435882" cy="226151"/>
        </a:xfrm>
        <a:prstGeom prst="wedgeRoundRectCallout">
          <a:avLst>
            <a:gd name="adj1" fmla="val -15792"/>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※６</a:t>
          </a:r>
        </a:p>
      </xdr:txBody>
    </xdr:sp>
    <xdr:clientData/>
  </xdr:twoCellAnchor>
  <xdr:twoCellAnchor>
    <xdr:from>
      <xdr:col>6</xdr:col>
      <xdr:colOff>228600</xdr:colOff>
      <xdr:row>17</xdr:row>
      <xdr:rowOff>25400</xdr:rowOff>
    </xdr:from>
    <xdr:to>
      <xdr:col>6</xdr:col>
      <xdr:colOff>678180</xdr:colOff>
      <xdr:row>18</xdr:row>
      <xdr:rowOff>117475</xdr:rowOff>
    </xdr:to>
    <xdr:sp macro="" textlink="">
      <xdr:nvSpPr>
        <xdr:cNvPr id="12" name="AutoShape 22">
          <a:extLst>
            <a:ext uri="{FF2B5EF4-FFF2-40B4-BE49-F238E27FC236}">
              <a16:creationId xmlns:a16="http://schemas.microsoft.com/office/drawing/2014/main" id="{00000000-0008-0000-0000-00000C000000}"/>
            </a:ext>
          </a:extLst>
        </xdr:cNvPr>
        <xdr:cNvSpPr>
          <a:spLocks noChangeArrowheads="1"/>
        </xdr:cNvSpPr>
      </xdr:nvSpPr>
      <xdr:spPr>
        <a:xfrm>
          <a:off x="5334000" y="3708400"/>
          <a:ext cx="449580" cy="180975"/>
        </a:xfrm>
        <a:prstGeom prst="wedgeRoundRectCallout">
          <a:avLst>
            <a:gd name="adj1" fmla="val -23333"/>
            <a:gd name="adj2" fmla="val 160528"/>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4</a:t>
          </a:r>
          <a:endParaRPr lang="ja-JP" altLang="en-US" sz="9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56515</xdr:colOff>
      <xdr:row>17</xdr:row>
      <xdr:rowOff>152400</xdr:rowOff>
    </xdr:from>
    <xdr:to>
      <xdr:col>3</xdr:col>
      <xdr:colOff>800100</xdr:colOff>
      <xdr:row>35</xdr:row>
      <xdr:rowOff>104775</xdr:rowOff>
    </xdr:to>
    <xdr:sp macro="" textlink="">
      <xdr:nvSpPr>
        <xdr:cNvPr id="3" name="Line 3">
          <a:extLst>
            <a:ext uri="{FF2B5EF4-FFF2-40B4-BE49-F238E27FC236}">
              <a16:creationId xmlns:a16="http://schemas.microsoft.com/office/drawing/2014/main" id="{00000000-0008-0000-0700-000003000000}"/>
            </a:ext>
          </a:extLst>
        </xdr:cNvPr>
        <xdr:cNvSpPr>
          <a:spLocks noChangeShapeType="1"/>
        </xdr:cNvSpPr>
      </xdr:nvSpPr>
      <xdr:spPr>
        <a:xfrm>
          <a:off x="3295015" y="2724150"/>
          <a:ext cx="743585" cy="3038475"/>
        </a:xfrm>
        <a:prstGeom prst="line">
          <a:avLst/>
        </a:prstGeom>
        <a:noFill/>
        <a:ln w="9525">
          <a:solidFill>
            <a:srgbClr val="000000"/>
          </a:solidFill>
          <a:round/>
          <a:headEnd/>
          <a:tailEnd type="triangle" w="med" len="med"/>
        </a:ln>
      </xdr:spPr>
    </xdr:sp>
    <xdr:clientData/>
  </xdr:twoCellAnchor>
  <xdr:twoCellAnchor>
    <xdr:from>
      <xdr:col>3</xdr:col>
      <xdr:colOff>86360</xdr:colOff>
      <xdr:row>18</xdr:row>
      <xdr:rowOff>0</xdr:rowOff>
    </xdr:from>
    <xdr:to>
      <xdr:col>3</xdr:col>
      <xdr:colOff>847725</xdr:colOff>
      <xdr:row>18</xdr:row>
      <xdr:rowOff>123825</xdr:rowOff>
    </xdr:to>
    <xdr:sp macro="" textlink="">
      <xdr:nvSpPr>
        <xdr:cNvPr id="4" name="Line 4">
          <a:extLst>
            <a:ext uri="{FF2B5EF4-FFF2-40B4-BE49-F238E27FC236}">
              <a16:creationId xmlns:a16="http://schemas.microsoft.com/office/drawing/2014/main" id="{00000000-0008-0000-0700-000004000000}"/>
            </a:ext>
          </a:extLst>
        </xdr:cNvPr>
        <xdr:cNvSpPr>
          <a:spLocks noChangeShapeType="1"/>
        </xdr:cNvSpPr>
      </xdr:nvSpPr>
      <xdr:spPr>
        <a:xfrm>
          <a:off x="3324860" y="2743200"/>
          <a:ext cx="761365" cy="123825"/>
        </a:xfrm>
        <a:prstGeom prst="line">
          <a:avLst/>
        </a:prstGeom>
        <a:noFill/>
        <a:ln w="9525">
          <a:solidFill>
            <a:srgbClr val="000000"/>
          </a:solidFill>
          <a:round/>
          <a:headEnd/>
          <a:tailEnd type="triangle" w="med" len="med"/>
        </a:ln>
      </xdr:spPr>
    </xdr:sp>
    <xdr:clientData/>
  </xdr:twoCellAnchor>
  <xdr:twoCellAnchor>
    <xdr:from>
      <xdr:col>2</xdr:col>
      <xdr:colOff>598805</xdr:colOff>
      <xdr:row>11</xdr:row>
      <xdr:rowOff>76200</xdr:rowOff>
    </xdr:from>
    <xdr:to>
      <xdr:col>3</xdr:col>
      <xdr:colOff>807720</xdr:colOff>
      <xdr:row>17</xdr:row>
      <xdr:rowOff>160020</xdr:rowOff>
    </xdr:to>
    <xdr:sp macro="" textlink="">
      <xdr:nvSpPr>
        <xdr:cNvPr id="5" name="Text Box 5">
          <a:extLst>
            <a:ext uri="{FF2B5EF4-FFF2-40B4-BE49-F238E27FC236}">
              <a16:creationId xmlns:a16="http://schemas.microsoft.com/office/drawing/2014/main" id="{00000000-0008-0000-0700-000005000000}"/>
            </a:ext>
          </a:extLst>
        </xdr:cNvPr>
        <xdr:cNvSpPr txBox="1">
          <a:spLocks noChangeArrowheads="1"/>
        </xdr:cNvSpPr>
      </xdr:nvSpPr>
      <xdr:spPr>
        <a:xfrm>
          <a:off x="2313305" y="1962150"/>
          <a:ext cx="1732915" cy="769620"/>
        </a:xfrm>
        <a:prstGeom prst="rect">
          <a:avLst/>
        </a:prstGeom>
        <a:solidFill>
          <a:srgbClr val="FFFFFF"/>
        </a:solidFill>
        <a:ln w="9525" algn="ctr">
          <a:solidFill>
            <a:srgbClr val="000000"/>
          </a:solidFill>
          <a:miter lim="800000"/>
          <a:headEnd/>
          <a:tailEnd/>
        </a:ln>
      </xdr:spPr>
      <xdr:txBody>
        <a:bodyPr vertOverflow="clip" horzOverflow="overflow" wrap="square" lIns="36576" tIns="18288" rIns="0" bIns="0" anchor="t"/>
        <a:lstStyle/>
        <a:p>
          <a:pPr algn="l" rtl="0">
            <a:lnSpc>
              <a:spcPts val="1100"/>
            </a:lnSpc>
            <a:defRPr sz="1000"/>
          </a:pPr>
          <a:r>
            <a:rPr lang="ja-JP" altLang="en-US" sz="1000" b="0" i="0" u="none" strike="noStrike" baseline="0">
              <a:solidFill>
                <a:srgbClr val="000000"/>
              </a:solidFill>
              <a:latin typeface="HG創英角ｺﾞｼｯｸUB"/>
              <a:ea typeface="HG創英角ｺﾞｼｯｸUB"/>
            </a:rPr>
            <a:t>収入合計と支出合計を一致させてください。</a:t>
          </a:r>
          <a:endParaRPr lang="ja-JP" altLang="en-US"/>
        </a:p>
      </xdr:txBody>
    </xdr:sp>
    <xdr:clientData/>
  </xdr:twoCellAnchor>
  <xdr:twoCellAnchor>
    <xdr:from>
      <xdr:col>1</xdr:col>
      <xdr:colOff>1270635</xdr:colOff>
      <xdr:row>3</xdr:row>
      <xdr:rowOff>68580</xdr:rowOff>
    </xdr:from>
    <xdr:to>
      <xdr:col>2</xdr:col>
      <xdr:colOff>1181100</xdr:colOff>
      <xdr:row>4</xdr:row>
      <xdr:rowOff>110490</xdr:rowOff>
    </xdr:to>
    <xdr:sp macro="" textlink="">
      <xdr:nvSpPr>
        <xdr:cNvPr id="6" name="AutoShape 7">
          <a:extLst>
            <a:ext uri="{FF2B5EF4-FFF2-40B4-BE49-F238E27FC236}">
              <a16:creationId xmlns:a16="http://schemas.microsoft.com/office/drawing/2014/main" id="{00000000-0008-0000-0700-000006000000}"/>
            </a:ext>
          </a:extLst>
        </xdr:cNvPr>
        <xdr:cNvSpPr>
          <a:spLocks noChangeArrowheads="1"/>
        </xdr:cNvSpPr>
      </xdr:nvSpPr>
      <xdr:spPr>
        <a:xfrm>
          <a:off x="1461135" y="411480"/>
          <a:ext cx="1434465" cy="213360"/>
        </a:xfrm>
        <a:prstGeom prst="wedgeRectCallout">
          <a:avLst>
            <a:gd name="adj1" fmla="val -31880"/>
            <a:gd name="adj2" fmla="val 106667"/>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実際の科目を記入</a:t>
          </a:r>
        </a:p>
      </xdr:txBody>
    </xdr:sp>
    <xdr:clientData/>
  </xdr:twoCellAnchor>
  <xdr:twoCellAnchor>
    <xdr:from>
      <xdr:col>1</xdr:col>
      <xdr:colOff>847725</xdr:colOff>
      <xdr:row>41</xdr:row>
      <xdr:rowOff>123825</xdr:rowOff>
    </xdr:from>
    <xdr:to>
      <xdr:col>2</xdr:col>
      <xdr:colOff>978535</xdr:colOff>
      <xdr:row>43</xdr:row>
      <xdr:rowOff>86360</xdr:rowOff>
    </xdr:to>
    <xdr:sp macro="" textlink="">
      <xdr:nvSpPr>
        <xdr:cNvPr id="7" name="AutoShape 2">
          <a:extLst>
            <a:ext uri="{FF2B5EF4-FFF2-40B4-BE49-F238E27FC236}">
              <a16:creationId xmlns:a16="http://schemas.microsoft.com/office/drawing/2014/main" id="{00000000-0008-0000-0700-000007000000}"/>
            </a:ext>
          </a:extLst>
        </xdr:cNvPr>
        <xdr:cNvSpPr>
          <a:spLocks noChangeArrowheads="1"/>
        </xdr:cNvSpPr>
      </xdr:nvSpPr>
      <xdr:spPr>
        <a:xfrm>
          <a:off x="1038225" y="6810375"/>
          <a:ext cx="1654810" cy="305435"/>
        </a:xfrm>
        <a:prstGeom prst="wedgeRectCallout">
          <a:avLst>
            <a:gd name="adj1" fmla="val -31250"/>
            <a:gd name="adj2" fmla="val -123333"/>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日付は空欄にしてください。</a:t>
          </a:r>
        </a:p>
      </xdr:txBody>
    </xdr:sp>
    <xdr:clientData/>
  </xdr:twoCellAnchor>
  <xdr:twoCellAnchor>
    <xdr:from>
      <xdr:col>0</xdr:col>
      <xdr:colOff>55245</xdr:colOff>
      <xdr:row>0</xdr:row>
      <xdr:rowOff>36195</xdr:rowOff>
    </xdr:from>
    <xdr:to>
      <xdr:col>1</xdr:col>
      <xdr:colOff>972820</xdr:colOff>
      <xdr:row>3</xdr:row>
      <xdr:rowOff>150495</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a:xfrm>
          <a:off x="55245" y="36195"/>
          <a:ext cx="1108075" cy="457200"/>
        </a:xfrm>
        <a:prstGeom prst="rect">
          <a:avLst/>
        </a:prstGeom>
        <a:solidFill>
          <a:srgbClr xmlns:mc="http://schemas.openxmlformats.org/markup-compatibility/2006" xmlns:a14="http://schemas.microsoft.com/office/drawing/2010/main" val="CC99FF" mc:Ignorable="a14" a14:legacySpreadsheetColorIndex="46"/>
        </a:solidFill>
        <a:ln w="76200" cmpd="tri">
          <a:solidFill>
            <a:srgbClr val="000000"/>
          </a:solidFill>
          <a:miter lim="800000"/>
          <a:headEnd/>
          <a:tailEnd/>
        </a:ln>
      </xdr:spPr>
      <xdr:txBody>
        <a:bodyPr vertOverflow="clip" horzOverflow="overflow" wrap="square" lIns="27432" tIns="18288" rIns="27432" bIns="18288" anchor="ctr"/>
        <a:lstStyle/>
        <a:p>
          <a:pPr algn="ctr" rtl="0">
            <a:defRPr sz="1000"/>
          </a:pPr>
          <a:r>
            <a:rPr lang="ja-JP" altLang="en-US" sz="1800" b="0" i="0" u="none" strike="noStrike" baseline="0">
              <a:solidFill>
                <a:srgbClr val="000000"/>
              </a:solidFill>
              <a:latin typeface="HG創英角ﾎﾟｯﾌﾟ体"/>
              <a:ea typeface="HG創英角ﾎﾟｯﾌﾟ体"/>
            </a:rPr>
            <a:t>記載例</a:t>
          </a:r>
          <a:endParaRPr lang="ja-JP" altLang="en-US"/>
        </a:p>
      </xdr:txBody>
    </xdr:sp>
    <xdr:clientData/>
  </xdr:twoCellAnchor>
  <xdr:twoCellAnchor>
    <xdr:from>
      <xdr:col>3</xdr:col>
      <xdr:colOff>56515</xdr:colOff>
      <xdr:row>17</xdr:row>
      <xdr:rowOff>152400</xdr:rowOff>
    </xdr:from>
    <xdr:to>
      <xdr:col>3</xdr:col>
      <xdr:colOff>800100</xdr:colOff>
      <xdr:row>36</xdr:row>
      <xdr:rowOff>104775</xdr:rowOff>
    </xdr:to>
    <xdr:sp macro="" textlink="">
      <xdr:nvSpPr>
        <xdr:cNvPr id="9" name="Line 3">
          <a:extLst>
            <a:ext uri="{FF2B5EF4-FFF2-40B4-BE49-F238E27FC236}">
              <a16:creationId xmlns:a16="http://schemas.microsoft.com/office/drawing/2014/main" id="{00000000-0008-0000-0700-000009000000}"/>
            </a:ext>
          </a:extLst>
        </xdr:cNvPr>
        <xdr:cNvSpPr>
          <a:spLocks noChangeShapeType="1"/>
        </xdr:cNvSpPr>
      </xdr:nvSpPr>
      <xdr:spPr>
        <a:xfrm>
          <a:off x="3295015" y="2724150"/>
          <a:ext cx="743585" cy="3209925"/>
        </a:xfrm>
        <a:prstGeom prst="line">
          <a:avLst/>
        </a:prstGeom>
        <a:noFill/>
        <a:ln w="9525">
          <a:solidFill>
            <a:srgbClr val="000000"/>
          </a:solidFill>
          <a:round/>
          <a:headEnd/>
          <a:tailEnd type="triangle" w="med" len="med"/>
        </a:ln>
      </xdr:spPr>
    </xdr:sp>
    <xdr:clientData/>
  </xdr:twoCellAnchor>
  <xdr:twoCellAnchor>
    <xdr:from>
      <xdr:col>3</xdr:col>
      <xdr:colOff>86360</xdr:colOff>
      <xdr:row>19</xdr:row>
      <xdr:rowOff>0</xdr:rowOff>
    </xdr:from>
    <xdr:to>
      <xdr:col>3</xdr:col>
      <xdr:colOff>847725</xdr:colOff>
      <xdr:row>19</xdr:row>
      <xdr:rowOff>123825</xdr:rowOff>
    </xdr:to>
    <xdr:sp macro="" textlink="">
      <xdr:nvSpPr>
        <xdr:cNvPr id="10" name="Line 4">
          <a:extLst>
            <a:ext uri="{FF2B5EF4-FFF2-40B4-BE49-F238E27FC236}">
              <a16:creationId xmlns:a16="http://schemas.microsoft.com/office/drawing/2014/main" id="{00000000-0008-0000-0700-00000A000000}"/>
            </a:ext>
          </a:extLst>
        </xdr:cNvPr>
        <xdr:cNvSpPr>
          <a:spLocks noChangeShapeType="1"/>
        </xdr:cNvSpPr>
      </xdr:nvSpPr>
      <xdr:spPr>
        <a:xfrm>
          <a:off x="3324860" y="2914650"/>
          <a:ext cx="761365" cy="123825"/>
        </a:xfrm>
        <a:prstGeom prst="line">
          <a:avLst/>
        </a:prstGeom>
        <a:noFill/>
        <a:ln w="9525">
          <a:solidFill>
            <a:srgbClr val="000000"/>
          </a:solidFill>
          <a:round/>
          <a:headEnd/>
          <a:tailEnd type="triangle" w="med" len="med"/>
        </a:ln>
      </xdr:spPr>
    </xdr:sp>
    <xdr:clientData/>
  </xdr:twoCellAnchor>
  <xdr:twoCellAnchor>
    <xdr:from>
      <xdr:col>2</xdr:col>
      <xdr:colOff>598805</xdr:colOff>
      <xdr:row>11</xdr:row>
      <xdr:rowOff>76200</xdr:rowOff>
    </xdr:from>
    <xdr:to>
      <xdr:col>3</xdr:col>
      <xdr:colOff>807720</xdr:colOff>
      <xdr:row>17</xdr:row>
      <xdr:rowOff>160020</xdr:rowOff>
    </xdr:to>
    <xdr:sp macro="" textlink="">
      <xdr:nvSpPr>
        <xdr:cNvPr id="11" name="Text Box 5">
          <a:extLst>
            <a:ext uri="{FF2B5EF4-FFF2-40B4-BE49-F238E27FC236}">
              <a16:creationId xmlns:a16="http://schemas.microsoft.com/office/drawing/2014/main" id="{00000000-0008-0000-0700-00000B000000}"/>
            </a:ext>
          </a:extLst>
        </xdr:cNvPr>
        <xdr:cNvSpPr txBox="1">
          <a:spLocks noChangeArrowheads="1"/>
        </xdr:cNvSpPr>
      </xdr:nvSpPr>
      <xdr:spPr>
        <a:xfrm>
          <a:off x="2313305" y="1962150"/>
          <a:ext cx="1732915" cy="769620"/>
        </a:xfrm>
        <a:prstGeom prst="rect">
          <a:avLst/>
        </a:prstGeom>
        <a:solidFill>
          <a:srgbClr val="FFFFFF"/>
        </a:solidFill>
        <a:ln w="9525" algn="ctr">
          <a:solidFill>
            <a:srgbClr val="000000"/>
          </a:solidFill>
          <a:miter lim="800000"/>
          <a:headEnd/>
          <a:tailEnd/>
        </a:ln>
      </xdr:spPr>
      <xdr:txBody>
        <a:bodyPr vertOverflow="clip" horzOverflow="overflow" wrap="square" lIns="36576" tIns="18288" rIns="0" bIns="0" anchor="t"/>
        <a:lstStyle/>
        <a:p>
          <a:pPr algn="l" rtl="0">
            <a:lnSpc>
              <a:spcPts val="1100"/>
            </a:lnSpc>
            <a:defRPr sz="1000"/>
          </a:pPr>
          <a:r>
            <a:rPr lang="ja-JP" altLang="en-US" sz="1000" b="0" i="0" u="none" strike="noStrike" baseline="0">
              <a:solidFill>
                <a:srgbClr val="000000"/>
              </a:solidFill>
              <a:latin typeface="HG創英角ｺﾞｼｯｸUB"/>
              <a:ea typeface="HG創英角ｺﾞｼｯｸUB"/>
            </a:rPr>
            <a:t>収入合計と支出合計を一致させてください。</a:t>
          </a:r>
          <a:endParaRPr lang="ja-JP" altLang="en-US"/>
        </a:p>
      </xdr:txBody>
    </xdr:sp>
    <xdr:clientData/>
  </xdr:twoCellAnchor>
  <xdr:twoCellAnchor>
    <xdr:from>
      <xdr:col>1</xdr:col>
      <xdr:colOff>1270635</xdr:colOff>
      <xdr:row>3</xdr:row>
      <xdr:rowOff>68580</xdr:rowOff>
    </xdr:from>
    <xdr:to>
      <xdr:col>2</xdr:col>
      <xdr:colOff>1181100</xdr:colOff>
      <xdr:row>4</xdr:row>
      <xdr:rowOff>110490</xdr:rowOff>
    </xdr:to>
    <xdr:sp macro="" textlink="">
      <xdr:nvSpPr>
        <xdr:cNvPr id="12" name="AutoShape 7">
          <a:extLst>
            <a:ext uri="{FF2B5EF4-FFF2-40B4-BE49-F238E27FC236}">
              <a16:creationId xmlns:a16="http://schemas.microsoft.com/office/drawing/2014/main" id="{00000000-0008-0000-0700-00000C000000}"/>
            </a:ext>
          </a:extLst>
        </xdr:cNvPr>
        <xdr:cNvSpPr>
          <a:spLocks noChangeArrowheads="1"/>
        </xdr:cNvSpPr>
      </xdr:nvSpPr>
      <xdr:spPr>
        <a:xfrm>
          <a:off x="1461135" y="411480"/>
          <a:ext cx="1434465" cy="213360"/>
        </a:xfrm>
        <a:prstGeom prst="wedgeRectCallout">
          <a:avLst>
            <a:gd name="adj1" fmla="val -31880"/>
            <a:gd name="adj2" fmla="val 106667"/>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実際の科目を記入</a:t>
          </a:r>
        </a:p>
      </xdr:txBody>
    </xdr:sp>
    <xdr:clientData/>
  </xdr:twoCellAnchor>
  <xdr:twoCellAnchor>
    <xdr:from>
      <xdr:col>4</xdr:col>
      <xdr:colOff>163830</xdr:colOff>
      <xdr:row>3</xdr:row>
      <xdr:rowOff>3810</xdr:rowOff>
    </xdr:from>
    <xdr:to>
      <xdr:col>5</xdr:col>
      <xdr:colOff>74930</xdr:colOff>
      <xdr:row>4</xdr:row>
      <xdr:rowOff>45720</xdr:rowOff>
    </xdr:to>
    <xdr:sp macro="" textlink="">
      <xdr:nvSpPr>
        <xdr:cNvPr id="13" name="AutoShape 7">
          <a:extLst>
            <a:ext uri="{FF2B5EF4-FFF2-40B4-BE49-F238E27FC236}">
              <a16:creationId xmlns:a16="http://schemas.microsoft.com/office/drawing/2014/main" id="{00000000-0008-0000-0700-00000D000000}"/>
            </a:ext>
          </a:extLst>
        </xdr:cNvPr>
        <xdr:cNvSpPr>
          <a:spLocks noChangeArrowheads="1"/>
        </xdr:cNvSpPr>
      </xdr:nvSpPr>
      <xdr:spPr>
        <a:xfrm>
          <a:off x="4926330" y="346710"/>
          <a:ext cx="1435100" cy="213360"/>
        </a:xfrm>
        <a:prstGeom prst="wedgeRectCallout">
          <a:avLst>
            <a:gd name="adj1" fmla="val -13952"/>
            <a:gd name="adj2" fmla="val -116340"/>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グループホーム名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M137"/>
  <sheetViews>
    <sheetView view="pageBreakPreview" zoomScale="70" zoomScaleSheetLayoutView="70" workbookViewId="0">
      <selection activeCell="K90" sqref="K90"/>
    </sheetView>
  </sheetViews>
  <sheetFormatPr defaultRowHeight="13.5" x14ac:dyDescent="0.15"/>
  <cols>
    <col min="1" max="1" width="3.5" style="1" customWidth="1"/>
    <col min="2" max="2" width="12.625" style="1" customWidth="1"/>
    <col min="3" max="5" width="11.625" style="1" customWidth="1"/>
    <col min="6" max="6" width="15.75" style="1" customWidth="1"/>
    <col min="7" max="7" width="15" style="1" customWidth="1"/>
    <col min="8" max="8" width="21.375" style="1" customWidth="1"/>
    <col min="9" max="9" width="5" style="1" customWidth="1"/>
    <col min="10" max="10" width="17" style="1" customWidth="1"/>
    <col min="11" max="11" width="13.125" style="1" customWidth="1"/>
    <col min="12" max="12" width="7" style="1" customWidth="1"/>
    <col min="13" max="13" width="5.875" style="1" customWidth="1"/>
    <col min="14" max="14" width="9" style="1" customWidth="1"/>
    <col min="15" max="16384" width="9" style="1"/>
  </cols>
  <sheetData>
    <row r="1" spans="1:13" s="2" customFormat="1" ht="21" customHeight="1" thickBot="1" x14ac:dyDescent="0.25">
      <c r="A1" s="5" t="s">
        <v>120</v>
      </c>
      <c r="B1" s="15"/>
      <c r="C1" s="15"/>
      <c r="D1" s="15"/>
      <c r="E1" s="40"/>
      <c r="F1" s="48"/>
    </row>
    <row r="2" spans="1:13" s="2" customFormat="1" ht="9" customHeight="1" x14ac:dyDescent="0.2">
      <c r="A2" s="6"/>
    </row>
    <row r="3" spans="1:13" s="2" customFormat="1" ht="21.75" customHeight="1" x14ac:dyDescent="0.2">
      <c r="A3" s="6"/>
      <c r="B3" s="48" t="s">
        <v>153</v>
      </c>
    </row>
    <row r="4" spans="1:13" s="2" customFormat="1" ht="21.75" customHeight="1" x14ac:dyDescent="0.2">
      <c r="A4" s="6"/>
      <c r="B4" s="240" t="s">
        <v>121</v>
      </c>
    </row>
    <row r="5" spans="1:13" s="2" customFormat="1" ht="21.75" customHeight="1" x14ac:dyDescent="0.2">
      <c r="A5" s="6"/>
      <c r="B5" s="240" t="s">
        <v>154</v>
      </c>
    </row>
    <row r="6" spans="1:13" customFormat="1" x14ac:dyDescent="0.15"/>
    <row r="7" spans="1:13" customFormat="1" ht="14.25" thickBot="1" x14ac:dyDescent="0.2"/>
    <row r="8" spans="1:13" s="2" customFormat="1" ht="21" customHeight="1" thickBot="1" x14ac:dyDescent="0.25">
      <c r="A8" s="5" t="s">
        <v>22</v>
      </c>
      <c r="B8" s="15"/>
      <c r="C8" s="15"/>
      <c r="D8" s="15"/>
      <c r="E8" s="40"/>
      <c r="F8" s="49"/>
    </row>
    <row r="9" spans="1:13" s="2" customFormat="1" ht="9" customHeight="1" x14ac:dyDescent="0.2">
      <c r="A9" s="6"/>
    </row>
    <row r="10" spans="1:13" s="2" customFormat="1" ht="21.75" customHeight="1" x14ac:dyDescent="0.2">
      <c r="A10" s="241" t="s">
        <v>116</v>
      </c>
      <c r="B10" s="242"/>
      <c r="C10" s="7"/>
      <c r="D10" s="7"/>
    </row>
    <row r="11" spans="1:13" s="2" customFormat="1" ht="21.75" customHeight="1" x14ac:dyDescent="0.2">
      <c r="A11" s="243"/>
      <c r="B11" s="240" t="s">
        <v>205</v>
      </c>
    </row>
    <row r="12" spans="1:13" s="2" customFormat="1" ht="21.75" customHeight="1" x14ac:dyDescent="0.2">
      <c r="A12" s="243"/>
      <c r="B12" s="240" t="s">
        <v>103</v>
      </c>
    </row>
    <row r="14" spans="1:13" ht="14.25" thickBot="1" x14ac:dyDescent="0.2">
      <c r="M14" s="82"/>
    </row>
    <row r="15" spans="1:13" x14ac:dyDescent="0.15">
      <c r="A15" s="8"/>
      <c r="B15" s="17" t="s">
        <v>71</v>
      </c>
      <c r="C15" s="17"/>
      <c r="D15" s="17"/>
      <c r="E15" s="17"/>
      <c r="F15" s="17"/>
      <c r="G15" s="17"/>
      <c r="H15" s="17"/>
      <c r="I15" s="17"/>
      <c r="J15" s="17"/>
      <c r="K15" s="17"/>
      <c r="L15" s="17"/>
      <c r="M15" s="236"/>
    </row>
    <row r="16" spans="1:13" x14ac:dyDescent="0.15">
      <c r="A16" s="9"/>
      <c r="B16" s="18" t="s">
        <v>16</v>
      </c>
      <c r="C16" s="18"/>
      <c r="D16" s="18"/>
      <c r="E16" s="18"/>
      <c r="F16" s="50" t="s">
        <v>57</v>
      </c>
      <c r="G16" s="54">
        <v>1220800001</v>
      </c>
      <c r="H16" s="18"/>
      <c r="I16" s="18"/>
      <c r="J16" s="18"/>
      <c r="K16" s="18"/>
      <c r="L16" s="18"/>
      <c r="M16" s="237"/>
    </row>
    <row r="17" spans="1:13" x14ac:dyDescent="0.15">
      <c r="A17" s="9"/>
      <c r="B17" s="18"/>
      <c r="C17" s="18"/>
      <c r="D17" s="18"/>
      <c r="E17" s="18"/>
      <c r="F17" s="50" t="s">
        <v>101</v>
      </c>
      <c r="G17" s="55" t="s">
        <v>11</v>
      </c>
      <c r="H17" s="50" t="s">
        <v>17</v>
      </c>
      <c r="I17" s="66">
        <v>3</v>
      </c>
      <c r="J17" s="50" t="s">
        <v>33</v>
      </c>
      <c r="K17" s="81">
        <v>1</v>
      </c>
      <c r="L17" s="18"/>
      <c r="M17" s="237"/>
    </row>
    <row r="18" spans="1:13" ht="6.75" customHeight="1" x14ac:dyDescent="0.15">
      <c r="A18" s="9"/>
      <c r="B18" s="18"/>
      <c r="C18" s="18"/>
      <c r="D18" s="18"/>
      <c r="E18" s="18"/>
      <c r="F18" s="18"/>
      <c r="G18" s="18"/>
      <c r="H18" s="18"/>
      <c r="I18" s="18"/>
      <c r="J18" s="18"/>
      <c r="K18" s="18"/>
      <c r="L18" s="18"/>
      <c r="M18" s="237"/>
    </row>
    <row r="19" spans="1:13" x14ac:dyDescent="0.15">
      <c r="A19" s="9"/>
      <c r="B19" s="18"/>
      <c r="C19" s="18"/>
      <c r="D19" s="18"/>
      <c r="E19" s="18"/>
      <c r="F19" s="18"/>
      <c r="G19" s="18"/>
      <c r="H19" s="18"/>
      <c r="I19" s="18"/>
      <c r="J19" s="308" t="s">
        <v>1</v>
      </c>
      <c r="K19" s="308"/>
      <c r="L19" s="18"/>
      <c r="M19" s="237"/>
    </row>
    <row r="20" spans="1:13" x14ac:dyDescent="0.15">
      <c r="A20" s="9"/>
      <c r="B20" s="19"/>
      <c r="C20" s="19"/>
      <c r="D20" s="19"/>
      <c r="E20" s="19"/>
      <c r="F20" s="51"/>
      <c r="G20" s="309" t="s">
        <v>62</v>
      </c>
      <c r="H20" s="309"/>
      <c r="I20" s="67"/>
      <c r="J20" s="51"/>
      <c r="K20" s="67"/>
      <c r="L20" s="51"/>
      <c r="M20" s="237"/>
    </row>
    <row r="21" spans="1:13" ht="12" customHeight="1" x14ac:dyDescent="0.15">
      <c r="A21" s="9"/>
      <c r="B21" s="20" t="s">
        <v>36</v>
      </c>
      <c r="C21" s="20" t="s">
        <v>59</v>
      </c>
      <c r="D21" s="183" t="s">
        <v>163</v>
      </c>
      <c r="E21" s="20" t="s">
        <v>60</v>
      </c>
      <c r="F21" s="20" t="s">
        <v>157</v>
      </c>
      <c r="G21" s="19" t="s">
        <v>109</v>
      </c>
      <c r="H21" s="58" t="s">
        <v>107</v>
      </c>
      <c r="I21" s="298" t="s">
        <v>29</v>
      </c>
      <c r="J21" s="310"/>
      <c r="K21" s="298" t="s">
        <v>29</v>
      </c>
      <c r="L21" s="310"/>
      <c r="M21" s="237"/>
    </row>
    <row r="22" spans="1:13" ht="12" customHeight="1" x14ac:dyDescent="0.15">
      <c r="A22" s="9"/>
      <c r="B22" s="20"/>
      <c r="C22" s="20"/>
      <c r="D22" s="183" t="s">
        <v>164</v>
      </c>
      <c r="E22" s="20"/>
      <c r="F22" s="20" t="s">
        <v>136</v>
      </c>
      <c r="G22" s="20"/>
      <c r="H22" s="296" t="s">
        <v>162</v>
      </c>
      <c r="I22" s="298" t="s">
        <v>61</v>
      </c>
      <c r="J22" s="310"/>
      <c r="K22" s="298" t="s">
        <v>34</v>
      </c>
      <c r="L22" s="310"/>
      <c r="M22" s="237"/>
    </row>
    <row r="23" spans="1:13" ht="12" customHeight="1" x14ac:dyDescent="0.15">
      <c r="A23" s="9"/>
      <c r="B23" s="20"/>
      <c r="C23" s="20"/>
      <c r="D23" s="20"/>
      <c r="E23" s="20"/>
      <c r="F23" s="20"/>
      <c r="G23" s="20"/>
      <c r="H23" s="297"/>
      <c r="I23" s="27"/>
      <c r="J23" s="75"/>
      <c r="K23" s="27"/>
      <c r="L23" s="75"/>
      <c r="M23" s="237"/>
    </row>
    <row r="24" spans="1:13" ht="12" customHeight="1" x14ac:dyDescent="0.15">
      <c r="A24" s="9"/>
      <c r="B24" s="20"/>
      <c r="C24" s="20"/>
      <c r="D24" s="20"/>
      <c r="E24" s="20"/>
      <c r="F24" s="20"/>
      <c r="G24" s="20"/>
      <c r="H24" s="297"/>
      <c r="I24" s="27"/>
      <c r="J24" s="75"/>
      <c r="K24" s="27"/>
      <c r="L24" s="75"/>
      <c r="M24" s="237"/>
    </row>
    <row r="25" spans="1:13" ht="12" customHeight="1" x14ac:dyDescent="0.15">
      <c r="A25" s="9"/>
      <c r="B25" s="20"/>
      <c r="C25" s="20"/>
      <c r="D25" s="20"/>
      <c r="E25" s="20"/>
      <c r="F25" s="20"/>
      <c r="G25" s="20"/>
      <c r="H25" s="297"/>
      <c r="I25" s="27"/>
      <c r="J25" s="75"/>
      <c r="K25" s="27"/>
      <c r="L25" s="75"/>
      <c r="M25" s="237"/>
    </row>
    <row r="26" spans="1:13" ht="12" customHeight="1" x14ac:dyDescent="0.15">
      <c r="A26" s="9"/>
      <c r="B26" s="20"/>
      <c r="C26" s="20"/>
      <c r="D26" s="20"/>
      <c r="E26" s="20"/>
      <c r="F26" s="20"/>
      <c r="G26" s="20"/>
      <c r="H26" s="297"/>
      <c r="I26" s="27"/>
      <c r="J26" s="75"/>
      <c r="K26" s="27"/>
      <c r="L26" s="75"/>
      <c r="M26" s="237"/>
    </row>
    <row r="27" spans="1:13" ht="12" customHeight="1" x14ac:dyDescent="0.15">
      <c r="A27" s="9"/>
      <c r="B27" s="20"/>
      <c r="C27" s="20"/>
      <c r="D27" s="20"/>
      <c r="E27" s="20"/>
      <c r="F27" s="20"/>
      <c r="G27" s="20"/>
      <c r="H27" s="297"/>
      <c r="I27" s="27"/>
      <c r="J27" s="75"/>
      <c r="K27" s="27"/>
      <c r="L27" s="75"/>
      <c r="M27" s="237"/>
    </row>
    <row r="28" spans="1:13" x14ac:dyDescent="0.15">
      <c r="A28" s="9"/>
      <c r="B28" s="21"/>
      <c r="C28" s="21"/>
      <c r="D28" s="21"/>
      <c r="E28" s="21"/>
      <c r="F28" s="21"/>
      <c r="G28" s="21" t="s">
        <v>72</v>
      </c>
      <c r="H28" s="21" t="s">
        <v>40</v>
      </c>
      <c r="I28" s="306" t="s">
        <v>198</v>
      </c>
      <c r="J28" s="307"/>
      <c r="K28" s="306" t="s">
        <v>110</v>
      </c>
      <c r="L28" s="307"/>
      <c r="M28" s="237"/>
    </row>
    <row r="29" spans="1:13" s="3" customFormat="1" ht="20.25" customHeight="1" x14ac:dyDescent="0.15">
      <c r="A29" s="10"/>
      <c r="B29" s="22" t="s">
        <v>63</v>
      </c>
      <c r="C29" s="31">
        <v>30</v>
      </c>
      <c r="D29" s="229">
        <v>3</v>
      </c>
      <c r="E29" s="41">
        <v>4</v>
      </c>
      <c r="F29" s="235" t="s">
        <v>199</v>
      </c>
      <c r="G29" s="56">
        <v>140107</v>
      </c>
      <c r="H29" s="230">
        <v>117585</v>
      </c>
      <c r="I29" s="69"/>
      <c r="J29" s="77">
        <v>127000</v>
      </c>
      <c r="K29" s="300"/>
      <c r="L29" s="301"/>
      <c r="M29" s="238"/>
    </row>
    <row r="30" spans="1:13" s="3" customFormat="1" ht="20.25" customHeight="1" x14ac:dyDescent="0.15">
      <c r="A30" s="10"/>
      <c r="B30" s="22" t="s">
        <v>13</v>
      </c>
      <c r="C30" s="31">
        <v>31</v>
      </c>
      <c r="D30" s="229">
        <v>3</v>
      </c>
      <c r="E30" s="41">
        <v>4</v>
      </c>
      <c r="F30" s="235" t="s">
        <v>199</v>
      </c>
      <c r="G30" s="56">
        <v>170488</v>
      </c>
      <c r="H30" s="230">
        <v>121505</v>
      </c>
      <c r="I30" s="69"/>
      <c r="J30" s="77">
        <v>127000</v>
      </c>
      <c r="K30" s="302"/>
      <c r="L30" s="303"/>
      <c r="M30" s="238"/>
    </row>
    <row r="31" spans="1:13" s="3" customFormat="1" ht="20.25" customHeight="1" x14ac:dyDescent="0.15">
      <c r="A31" s="10"/>
      <c r="B31" s="22" t="s">
        <v>0</v>
      </c>
      <c r="C31" s="31">
        <v>30</v>
      </c>
      <c r="D31" s="229">
        <v>3</v>
      </c>
      <c r="E31" s="41">
        <v>4</v>
      </c>
      <c r="F31" s="235" t="s">
        <v>199</v>
      </c>
      <c r="G31" s="56">
        <v>167323</v>
      </c>
      <c r="H31" s="230">
        <v>117585</v>
      </c>
      <c r="I31" s="69"/>
      <c r="J31" s="77">
        <v>127000</v>
      </c>
      <c r="K31" s="302"/>
      <c r="L31" s="303"/>
      <c r="M31" s="238"/>
    </row>
    <row r="32" spans="1:13" s="3" customFormat="1" ht="20.25" customHeight="1" x14ac:dyDescent="0.15">
      <c r="A32" s="10"/>
      <c r="B32" s="22" t="s">
        <v>64</v>
      </c>
      <c r="C32" s="31">
        <v>31</v>
      </c>
      <c r="D32" s="229">
        <v>3</v>
      </c>
      <c r="E32" s="41">
        <v>4</v>
      </c>
      <c r="F32" s="235" t="s">
        <v>199</v>
      </c>
      <c r="G32" s="56">
        <v>172899</v>
      </c>
      <c r="H32" s="230">
        <v>121505</v>
      </c>
      <c r="I32" s="69"/>
      <c r="J32" s="77">
        <v>127000</v>
      </c>
      <c r="K32" s="302"/>
      <c r="L32" s="303"/>
      <c r="M32" s="238"/>
    </row>
    <row r="33" spans="1:13" s="3" customFormat="1" ht="20.25" customHeight="1" x14ac:dyDescent="0.15">
      <c r="A33" s="10"/>
      <c r="B33" s="22" t="s">
        <v>56</v>
      </c>
      <c r="C33" s="31">
        <v>31</v>
      </c>
      <c r="D33" s="229">
        <v>3</v>
      </c>
      <c r="E33" s="41">
        <v>4</v>
      </c>
      <c r="F33" s="235" t="s">
        <v>199</v>
      </c>
      <c r="G33" s="56">
        <v>172899</v>
      </c>
      <c r="H33" s="230">
        <v>121505</v>
      </c>
      <c r="I33" s="69"/>
      <c r="J33" s="77">
        <v>127000</v>
      </c>
      <c r="K33" s="302"/>
      <c r="L33" s="303"/>
      <c r="M33" s="238"/>
    </row>
    <row r="34" spans="1:13" s="3" customFormat="1" ht="20.25" customHeight="1" x14ac:dyDescent="0.15">
      <c r="A34" s="10"/>
      <c r="B34" s="22" t="s">
        <v>66</v>
      </c>
      <c r="C34" s="31">
        <v>30</v>
      </c>
      <c r="D34" s="229">
        <v>3</v>
      </c>
      <c r="E34" s="41">
        <v>4</v>
      </c>
      <c r="F34" s="235" t="s">
        <v>199</v>
      </c>
      <c r="G34" s="56">
        <v>167323</v>
      </c>
      <c r="H34" s="230">
        <v>117585</v>
      </c>
      <c r="I34" s="69"/>
      <c r="J34" s="77">
        <v>127000</v>
      </c>
      <c r="K34" s="302"/>
      <c r="L34" s="303"/>
      <c r="M34" s="238"/>
    </row>
    <row r="35" spans="1:13" s="3" customFormat="1" ht="20.25" customHeight="1" x14ac:dyDescent="0.15">
      <c r="A35" s="10"/>
      <c r="B35" s="22" t="s">
        <v>54</v>
      </c>
      <c r="C35" s="31">
        <v>31</v>
      </c>
      <c r="D35" s="229">
        <v>3</v>
      </c>
      <c r="E35" s="41">
        <v>4</v>
      </c>
      <c r="F35" s="235" t="s">
        <v>199</v>
      </c>
      <c r="G35" s="56">
        <v>172899</v>
      </c>
      <c r="H35" s="230">
        <v>121505</v>
      </c>
      <c r="I35" s="69"/>
      <c r="J35" s="77">
        <v>127000</v>
      </c>
      <c r="K35" s="302"/>
      <c r="L35" s="303"/>
      <c r="M35" s="238"/>
    </row>
    <row r="36" spans="1:13" s="3" customFormat="1" ht="20.25" customHeight="1" x14ac:dyDescent="0.15">
      <c r="A36" s="10"/>
      <c r="B36" s="22" t="s">
        <v>65</v>
      </c>
      <c r="C36" s="31">
        <v>30</v>
      </c>
      <c r="D36" s="229">
        <v>3</v>
      </c>
      <c r="E36" s="41">
        <v>4</v>
      </c>
      <c r="F36" s="235" t="s">
        <v>199</v>
      </c>
      <c r="G36" s="56">
        <v>167323</v>
      </c>
      <c r="H36" s="230">
        <v>117585</v>
      </c>
      <c r="I36" s="69"/>
      <c r="J36" s="77">
        <v>127000</v>
      </c>
      <c r="K36" s="302"/>
      <c r="L36" s="303"/>
      <c r="M36" s="238"/>
    </row>
    <row r="37" spans="1:13" s="3" customFormat="1" ht="20.25" customHeight="1" x14ac:dyDescent="0.15">
      <c r="A37" s="10"/>
      <c r="B37" s="22" t="s">
        <v>67</v>
      </c>
      <c r="C37" s="31">
        <v>31</v>
      </c>
      <c r="D37" s="229">
        <v>3</v>
      </c>
      <c r="E37" s="41">
        <v>4</v>
      </c>
      <c r="F37" s="235" t="s">
        <v>199</v>
      </c>
      <c r="G37" s="56">
        <v>172899</v>
      </c>
      <c r="H37" s="230">
        <v>121505</v>
      </c>
      <c r="I37" s="69"/>
      <c r="J37" s="77">
        <v>127000</v>
      </c>
      <c r="K37" s="302"/>
      <c r="L37" s="303"/>
      <c r="M37" s="238"/>
    </row>
    <row r="38" spans="1:13" s="3" customFormat="1" ht="20.25" customHeight="1" x14ac:dyDescent="0.15">
      <c r="A38" s="10"/>
      <c r="B38" s="22" t="s">
        <v>68</v>
      </c>
      <c r="C38" s="31">
        <v>31</v>
      </c>
      <c r="D38" s="229">
        <v>3</v>
      </c>
      <c r="E38" s="41">
        <v>4</v>
      </c>
      <c r="F38" s="235" t="s">
        <v>199</v>
      </c>
      <c r="G38" s="56">
        <v>181021</v>
      </c>
      <c r="H38" s="230">
        <v>121505</v>
      </c>
      <c r="I38" s="69"/>
      <c r="J38" s="77">
        <v>127000</v>
      </c>
      <c r="K38" s="302"/>
      <c r="L38" s="303"/>
      <c r="M38" s="238"/>
    </row>
    <row r="39" spans="1:13" s="3" customFormat="1" ht="20.25" customHeight="1" x14ac:dyDescent="0.15">
      <c r="A39" s="10"/>
      <c r="B39" s="22" t="s">
        <v>14</v>
      </c>
      <c r="C39" s="31">
        <v>29</v>
      </c>
      <c r="D39" s="229">
        <v>3</v>
      </c>
      <c r="E39" s="41">
        <v>4</v>
      </c>
      <c r="F39" s="235" t="s">
        <v>199</v>
      </c>
      <c r="G39" s="56">
        <v>161749</v>
      </c>
      <c r="H39" s="230">
        <v>109746</v>
      </c>
      <c r="I39" s="69"/>
      <c r="J39" s="77">
        <v>127000</v>
      </c>
      <c r="K39" s="302"/>
      <c r="L39" s="303"/>
      <c r="M39" s="238"/>
    </row>
    <row r="40" spans="1:13" s="3" customFormat="1" ht="20.25" customHeight="1" x14ac:dyDescent="0.15">
      <c r="A40" s="10"/>
      <c r="B40" s="22" t="s">
        <v>30</v>
      </c>
      <c r="C40" s="31">
        <v>31</v>
      </c>
      <c r="D40" s="229">
        <v>3</v>
      </c>
      <c r="E40" s="41">
        <v>4</v>
      </c>
      <c r="F40" s="235" t="s">
        <v>199</v>
      </c>
      <c r="G40" s="56">
        <v>172899</v>
      </c>
      <c r="H40" s="230">
        <v>121505</v>
      </c>
      <c r="I40" s="69"/>
      <c r="J40" s="77">
        <v>127000</v>
      </c>
      <c r="K40" s="304"/>
      <c r="L40" s="305"/>
      <c r="M40" s="238"/>
    </row>
    <row r="41" spans="1:13" s="3" customFormat="1" ht="20.25" customHeight="1" x14ac:dyDescent="0.15">
      <c r="A41" s="10"/>
      <c r="B41" s="22" t="s">
        <v>55</v>
      </c>
      <c r="C41" s="32"/>
      <c r="D41" s="32"/>
      <c r="E41" s="32"/>
      <c r="F41" s="234"/>
      <c r="G41" s="231">
        <f>SUM(G29:G40)</f>
        <v>2019829</v>
      </c>
      <c r="H41" s="231">
        <f>SUM(H29:H40)</f>
        <v>1430621</v>
      </c>
      <c r="I41" s="232"/>
      <c r="J41" s="233">
        <f>SUM(J29:J40)</f>
        <v>1524000</v>
      </c>
      <c r="K41" s="291">
        <f>J41-H41</f>
        <v>93379</v>
      </c>
      <c r="L41" s="292"/>
      <c r="M41" s="238"/>
    </row>
    <row r="42" spans="1:13" ht="6.75" customHeight="1" x14ac:dyDescent="0.15">
      <c r="A42" s="9"/>
      <c r="B42" s="18"/>
      <c r="C42" s="18"/>
      <c r="D42" s="18"/>
      <c r="E42" s="18"/>
      <c r="F42" s="18"/>
      <c r="G42" s="18"/>
      <c r="H42" s="18"/>
      <c r="I42" s="18"/>
      <c r="J42" s="18"/>
      <c r="K42" s="18"/>
      <c r="L42" s="18"/>
      <c r="M42" s="237"/>
    </row>
    <row r="43" spans="1:13" ht="20.25" customHeight="1" thickBot="1" x14ac:dyDescent="0.2">
      <c r="A43" s="11"/>
      <c r="B43" s="23"/>
      <c r="C43" s="33"/>
      <c r="D43" s="33"/>
      <c r="E43" s="33"/>
      <c r="F43" s="33"/>
      <c r="G43" s="33"/>
      <c r="H43" s="33"/>
      <c r="I43" s="33"/>
      <c r="J43" s="33"/>
      <c r="K43" s="33"/>
      <c r="L43" s="33"/>
      <c r="M43" s="239"/>
    </row>
    <row r="44" spans="1:13" ht="14.25" thickBot="1" x14ac:dyDescent="0.2"/>
    <row r="45" spans="1:13" s="256" customFormat="1" ht="24" customHeight="1" x14ac:dyDescent="0.15">
      <c r="B45" s="257" t="s">
        <v>76</v>
      </c>
      <c r="C45" s="258"/>
      <c r="D45" s="258"/>
      <c r="E45" s="258"/>
      <c r="F45" s="258"/>
      <c r="G45" s="258"/>
      <c r="H45" s="258"/>
      <c r="I45" s="258"/>
      <c r="J45" s="258"/>
      <c r="K45" s="259"/>
      <c r="L45" s="260"/>
    </row>
    <row r="46" spans="1:13" s="256" customFormat="1" ht="24" customHeight="1" thickBot="1" x14ac:dyDescent="0.2">
      <c r="B46" s="261" t="s">
        <v>209</v>
      </c>
      <c r="C46" s="262"/>
      <c r="D46" s="262"/>
      <c r="E46" s="262"/>
      <c r="F46" s="262"/>
      <c r="G46" s="262"/>
      <c r="H46" s="262"/>
      <c r="I46" s="262"/>
      <c r="J46" s="262"/>
      <c r="K46" s="263"/>
      <c r="L46" s="264"/>
    </row>
    <row r="47" spans="1:13" s="256" customFormat="1" ht="18" customHeight="1" thickBot="1" x14ac:dyDescent="0.2"/>
    <row r="48" spans="1:13" s="256" customFormat="1" ht="24" customHeight="1" x14ac:dyDescent="0.15">
      <c r="B48" s="265" t="s">
        <v>200</v>
      </c>
      <c r="C48" s="258"/>
      <c r="D48" s="258"/>
      <c r="E48" s="258"/>
      <c r="F48" s="258"/>
      <c r="G48" s="258"/>
      <c r="H48" s="258"/>
      <c r="I48" s="258"/>
      <c r="J48" s="258"/>
      <c r="K48" s="259"/>
      <c r="L48" s="260"/>
    </row>
    <row r="49" spans="2:12" s="256" customFormat="1" ht="24" customHeight="1" x14ac:dyDescent="0.15">
      <c r="B49" s="266" t="s">
        <v>210</v>
      </c>
      <c r="C49" s="267"/>
      <c r="D49" s="267"/>
      <c r="E49" s="267"/>
      <c r="F49" s="267"/>
      <c r="G49" s="267"/>
      <c r="H49" s="267"/>
      <c r="I49" s="267"/>
      <c r="J49" s="267"/>
      <c r="K49" s="268"/>
      <c r="L49" s="269"/>
    </row>
    <row r="50" spans="2:12" s="256" customFormat="1" ht="24" customHeight="1" thickBot="1" x14ac:dyDescent="0.2">
      <c r="B50" s="266" t="s">
        <v>123</v>
      </c>
      <c r="C50" s="267"/>
      <c r="D50" s="267"/>
      <c r="E50" s="267"/>
      <c r="F50" s="267"/>
      <c r="G50" s="267"/>
      <c r="H50" s="267"/>
      <c r="I50" s="267"/>
      <c r="J50" s="267"/>
      <c r="K50" s="268"/>
      <c r="L50" s="264"/>
    </row>
    <row r="51" spans="2:12" s="256" customFormat="1" ht="18" customHeight="1" thickBot="1" x14ac:dyDescent="0.2">
      <c r="B51" s="270"/>
      <c r="C51" s="270"/>
      <c r="D51" s="270"/>
      <c r="E51" s="270"/>
      <c r="F51" s="270"/>
      <c r="G51" s="270"/>
      <c r="H51" s="270"/>
      <c r="I51" s="270"/>
      <c r="J51" s="270"/>
      <c r="K51" s="270"/>
    </row>
    <row r="52" spans="2:12" s="256" customFormat="1" ht="24" customHeight="1" x14ac:dyDescent="0.15">
      <c r="B52" s="265" t="s">
        <v>5</v>
      </c>
      <c r="C52" s="258"/>
      <c r="D52" s="258"/>
      <c r="E52" s="258"/>
      <c r="F52" s="258"/>
      <c r="G52" s="258"/>
      <c r="H52" s="258"/>
      <c r="I52" s="258"/>
      <c r="J52" s="258"/>
      <c r="K52" s="259"/>
      <c r="L52" s="260"/>
    </row>
    <row r="53" spans="2:12" s="256" customFormat="1" ht="24" customHeight="1" thickBot="1" x14ac:dyDescent="0.2">
      <c r="B53" s="271" t="s">
        <v>202</v>
      </c>
      <c r="C53" s="262"/>
      <c r="D53" s="262"/>
      <c r="E53" s="262"/>
      <c r="F53" s="262"/>
      <c r="G53" s="262"/>
      <c r="H53" s="262"/>
      <c r="I53" s="262"/>
      <c r="J53" s="262"/>
      <c r="K53" s="263"/>
      <c r="L53" s="264"/>
    </row>
    <row r="54" spans="2:12" s="256" customFormat="1" ht="18" customHeight="1" thickBot="1" x14ac:dyDescent="0.2"/>
    <row r="55" spans="2:12" s="256" customFormat="1" ht="24" customHeight="1" x14ac:dyDescent="0.15">
      <c r="B55" s="265" t="s">
        <v>144</v>
      </c>
      <c r="C55" s="258"/>
      <c r="D55" s="258"/>
      <c r="E55" s="258"/>
      <c r="F55" s="258"/>
      <c r="G55" s="258"/>
      <c r="H55" s="258"/>
      <c r="I55" s="258"/>
      <c r="J55" s="258"/>
      <c r="K55" s="259"/>
      <c r="L55" s="260"/>
    </row>
    <row r="56" spans="2:12" s="256" customFormat="1" ht="24" customHeight="1" x14ac:dyDescent="0.15">
      <c r="B56" s="266" t="s">
        <v>211</v>
      </c>
      <c r="C56" s="267"/>
      <c r="D56" s="267"/>
      <c r="E56" s="267"/>
      <c r="F56" s="267"/>
      <c r="G56" s="267"/>
      <c r="H56" s="267"/>
      <c r="I56" s="267"/>
      <c r="J56" s="267"/>
      <c r="K56" s="268"/>
      <c r="L56" s="269"/>
    </row>
    <row r="57" spans="2:12" s="256" customFormat="1" ht="24" customHeight="1" thickBot="1" x14ac:dyDescent="0.2">
      <c r="B57" s="266" t="s">
        <v>112</v>
      </c>
      <c r="C57" s="267"/>
      <c r="D57" s="267"/>
      <c r="E57" s="267"/>
      <c r="F57" s="267"/>
      <c r="G57" s="267"/>
      <c r="H57" s="267"/>
      <c r="I57" s="267"/>
      <c r="J57" s="267"/>
      <c r="K57" s="268"/>
      <c r="L57" s="264"/>
    </row>
    <row r="58" spans="2:12" s="256" customFormat="1" ht="18" customHeight="1" thickBot="1" x14ac:dyDescent="0.2">
      <c r="B58" s="270"/>
      <c r="C58" s="270"/>
      <c r="D58" s="270"/>
      <c r="E58" s="270"/>
      <c r="F58" s="270"/>
      <c r="G58" s="270"/>
      <c r="H58" s="270"/>
      <c r="I58" s="270"/>
      <c r="J58" s="270"/>
      <c r="K58" s="270"/>
    </row>
    <row r="59" spans="2:12" s="256" customFormat="1" ht="24" customHeight="1" x14ac:dyDescent="0.15">
      <c r="B59" s="265" t="s">
        <v>158</v>
      </c>
      <c r="C59" s="272"/>
      <c r="D59" s="272"/>
      <c r="E59" s="272"/>
      <c r="F59" s="273"/>
      <c r="G59" s="258"/>
      <c r="H59" s="258"/>
      <c r="I59" s="258"/>
      <c r="J59" s="258"/>
      <c r="K59" s="259"/>
      <c r="L59" s="260"/>
    </row>
    <row r="60" spans="2:12" s="256" customFormat="1" ht="24" customHeight="1" thickBot="1" x14ac:dyDescent="0.2">
      <c r="B60" s="271" t="s">
        <v>201</v>
      </c>
      <c r="C60" s="274"/>
      <c r="D60" s="274"/>
      <c r="E60" s="274"/>
      <c r="F60" s="274"/>
      <c r="G60" s="274"/>
      <c r="H60" s="274"/>
      <c r="I60" s="275"/>
      <c r="J60" s="262"/>
      <c r="K60" s="263"/>
      <c r="L60" s="264"/>
    </row>
    <row r="61" spans="2:12" s="256" customFormat="1" ht="18" customHeight="1" thickBot="1" x14ac:dyDescent="0.2"/>
    <row r="62" spans="2:12" s="256" customFormat="1" ht="24" customHeight="1" x14ac:dyDescent="0.15">
      <c r="B62" s="257" t="s">
        <v>159</v>
      </c>
      <c r="C62" s="258"/>
      <c r="D62" s="258"/>
      <c r="E62" s="258"/>
      <c r="F62" s="258"/>
      <c r="G62" s="258"/>
      <c r="H62" s="258"/>
      <c r="I62" s="258"/>
      <c r="J62" s="258"/>
      <c r="K62" s="258"/>
      <c r="L62" s="260"/>
    </row>
    <row r="63" spans="2:12" s="256" customFormat="1" ht="24" customHeight="1" x14ac:dyDescent="0.15">
      <c r="B63" s="276" t="s">
        <v>206</v>
      </c>
      <c r="C63" s="267"/>
      <c r="D63" s="267"/>
      <c r="E63" s="267"/>
      <c r="F63" s="267"/>
      <c r="G63" s="267"/>
      <c r="H63" s="267"/>
      <c r="I63" s="267"/>
      <c r="J63" s="267"/>
      <c r="K63" s="267"/>
      <c r="L63" s="269"/>
    </row>
    <row r="64" spans="2:12" s="278" customFormat="1" ht="24" customHeight="1" x14ac:dyDescent="0.15">
      <c r="B64" s="276" t="s">
        <v>212</v>
      </c>
      <c r="C64" s="267"/>
      <c r="D64" s="267"/>
      <c r="E64" s="267"/>
      <c r="F64" s="267"/>
      <c r="G64" s="267"/>
      <c r="H64" s="267"/>
      <c r="I64" s="267"/>
      <c r="J64" s="267"/>
      <c r="K64" s="267"/>
      <c r="L64" s="277"/>
    </row>
    <row r="65" spans="1:12" s="278" customFormat="1" ht="24" customHeight="1" x14ac:dyDescent="0.15">
      <c r="B65" s="276" t="s">
        <v>213</v>
      </c>
      <c r="C65" s="267"/>
      <c r="D65" s="267"/>
      <c r="E65" s="267"/>
      <c r="F65" s="267"/>
      <c r="G65" s="267"/>
      <c r="H65" s="267"/>
      <c r="I65" s="267"/>
      <c r="J65" s="267"/>
      <c r="K65" s="267"/>
      <c r="L65" s="277"/>
    </row>
    <row r="66" spans="1:12" s="278" customFormat="1" ht="24" customHeight="1" x14ac:dyDescent="0.15">
      <c r="B66" s="276" t="s">
        <v>127</v>
      </c>
      <c r="C66" s="267" t="s">
        <v>129</v>
      </c>
      <c r="D66" s="267"/>
      <c r="E66" s="267"/>
      <c r="F66" s="267" t="s">
        <v>32</v>
      </c>
      <c r="G66" s="267"/>
      <c r="H66" s="267"/>
      <c r="I66" s="267"/>
      <c r="J66" s="267"/>
      <c r="K66" s="267"/>
      <c r="L66" s="277"/>
    </row>
    <row r="67" spans="1:12" s="278" customFormat="1" ht="24" customHeight="1" x14ac:dyDescent="0.15">
      <c r="B67" s="276"/>
      <c r="C67" s="267" t="s">
        <v>130</v>
      </c>
      <c r="D67" s="267"/>
      <c r="E67" s="267"/>
      <c r="F67" s="267" t="s">
        <v>131</v>
      </c>
      <c r="G67" s="267"/>
      <c r="H67" s="267"/>
      <c r="I67" s="267"/>
      <c r="J67" s="267"/>
      <c r="K67" s="267"/>
      <c r="L67" s="277"/>
    </row>
    <row r="68" spans="1:12" s="278" customFormat="1" ht="24" customHeight="1" x14ac:dyDescent="0.15">
      <c r="B68" s="276"/>
      <c r="C68" s="267" t="s">
        <v>128</v>
      </c>
      <c r="D68" s="267"/>
      <c r="E68" s="267"/>
      <c r="F68" s="267" t="s">
        <v>156</v>
      </c>
      <c r="G68" s="267"/>
      <c r="H68" s="267"/>
      <c r="I68" s="267"/>
      <c r="J68" s="267"/>
      <c r="K68" s="267"/>
      <c r="L68" s="277"/>
    </row>
    <row r="69" spans="1:12" s="278" customFormat="1" ht="24" customHeight="1" x14ac:dyDescent="0.15">
      <c r="B69" s="276" t="s">
        <v>215</v>
      </c>
      <c r="C69" s="279"/>
      <c r="D69" s="267"/>
      <c r="E69" s="267"/>
      <c r="F69" s="267"/>
      <c r="G69" s="267"/>
      <c r="H69" s="267"/>
      <c r="I69" s="267"/>
      <c r="J69" s="267"/>
      <c r="K69" s="267"/>
      <c r="L69" s="277"/>
    </row>
    <row r="70" spans="1:12" s="278" customFormat="1" ht="24" customHeight="1" x14ac:dyDescent="0.15">
      <c r="B70" s="276" t="s">
        <v>216</v>
      </c>
      <c r="C70" s="279"/>
      <c r="D70" s="267"/>
      <c r="E70" s="267"/>
      <c r="F70" s="267"/>
      <c r="G70" s="267"/>
      <c r="H70" s="267"/>
      <c r="I70" s="267"/>
      <c r="J70" s="267"/>
      <c r="K70" s="267"/>
      <c r="L70" s="277"/>
    </row>
    <row r="71" spans="1:12" s="278" customFormat="1" ht="24" customHeight="1" thickBot="1" x14ac:dyDescent="0.2">
      <c r="B71" s="261" t="s">
        <v>214</v>
      </c>
      <c r="C71" s="262"/>
      <c r="D71" s="262"/>
      <c r="E71" s="262"/>
      <c r="F71" s="262"/>
      <c r="G71" s="262"/>
      <c r="H71" s="262"/>
      <c r="I71" s="262"/>
      <c r="J71" s="262"/>
      <c r="K71" s="262"/>
      <c r="L71" s="280"/>
    </row>
    <row r="72" spans="1:12" customFormat="1" x14ac:dyDescent="0.15"/>
    <row r="73" spans="1:12" s="2" customFormat="1" ht="21.75" customHeight="1" x14ac:dyDescent="0.2">
      <c r="A73" s="7" t="s">
        <v>119</v>
      </c>
      <c r="B73" s="7"/>
      <c r="C73" s="7"/>
      <c r="D73" s="7"/>
    </row>
    <row r="74" spans="1:12" s="2" customFormat="1" ht="21.75" customHeight="1" x14ac:dyDescent="0.2">
      <c r="A74" s="6"/>
      <c r="B74" s="2" t="s">
        <v>105</v>
      </c>
    </row>
    <row r="75" spans="1:12" s="2" customFormat="1" ht="21.75" customHeight="1" x14ac:dyDescent="0.2">
      <c r="A75" s="6"/>
      <c r="B75" s="16"/>
    </row>
    <row r="76" spans="1:12" customFormat="1" ht="14.25" thickBot="1" x14ac:dyDescent="0.2"/>
    <row r="77" spans="1:12" customFormat="1" x14ac:dyDescent="0.15">
      <c r="A77" s="12"/>
      <c r="B77" s="24"/>
      <c r="C77" s="24"/>
      <c r="D77" s="24"/>
      <c r="E77" s="24"/>
      <c r="F77" s="24"/>
      <c r="G77" s="24"/>
      <c r="H77" s="24"/>
      <c r="I77" s="24"/>
      <c r="J77" s="78"/>
    </row>
    <row r="78" spans="1:12" customFormat="1" x14ac:dyDescent="0.15">
      <c r="A78" s="13"/>
      <c r="B78" s="25"/>
      <c r="C78" s="25"/>
      <c r="D78" s="25"/>
      <c r="E78" s="25"/>
      <c r="F78" s="25"/>
      <c r="G78" s="25"/>
      <c r="H78" s="25"/>
      <c r="I78" s="25"/>
      <c r="J78" s="79"/>
    </row>
    <row r="79" spans="1:12" customFormat="1" x14ac:dyDescent="0.15">
      <c r="A79" s="13"/>
      <c r="B79" s="25"/>
      <c r="C79" s="25"/>
      <c r="D79" s="293" t="s">
        <v>26</v>
      </c>
      <c r="E79" s="294"/>
      <c r="F79" s="294"/>
      <c r="G79" s="294"/>
      <c r="H79" s="59"/>
      <c r="I79" s="59"/>
      <c r="J79" s="79"/>
    </row>
    <row r="80" spans="1:12" customFormat="1" x14ac:dyDescent="0.15">
      <c r="A80" s="13"/>
      <c r="B80" s="25" t="s">
        <v>47</v>
      </c>
      <c r="C80" s="25"/>
      <c r="D80" s="25"/>
      <c r="E80" s="25"/>
      <c r="F80" s="25"/>
      <c r="G80" s="25"/>
      <c r="H80" s="25"/>
      <c r="I80" s="25"/>
      <c r="J80" s="79"/>
    </row>
    <row r="81" spans="1:10" customFormat="1" x14ac:dyDescent="0.15">
      <c r="A81" s="13"/>
      <c r="B81" s="25"/>
      <c r="C81" s="25"/>
      <c r="D81" s="25"/>
      <c r="E81" s="25"/>
      <c r="F81" s="25"/>
      <c r="G81" s="57" t="s">
        <v>125</v>
      </c>
      <c r="H81" s="60"/>
      <c r="I81" s="60"/>
      <c r="J81" s="79"/>
    </row>
    <row r="82" spans="1:10" customFormat="1" x14ac:dyDescent="0.15">
      <c r="A82" s="13"/>
      <c r="B82" s="25"/>
      <c r="C82" s="25"/>
      <c r="D82" s="25"/>
      <c r="E82" s="25"/>
      <c r="F82" s="25"/>
      <c r="G82" s="25"/>
      <c r="H82" s="25"/>
      <c r="I82" s="25"/>
      <c r="J82" s="79"/>
    </row>
    <row r="83" spans="1:10" customFormat="1" ht="14.25" thickBot="1" x14ac:dyDescent="0.2">
      <c r="A83" s="13"/>
      <c r="B83" s="25"/>
      <c r="C83" s="25"/>
      <c r="D83" s="25"/>
      <c r="E83" s="25"/>
      <c r="F83" s="25"/>
      <c r="G83" s="25"/>
      <c r="H83" s="295" t="s">
        <v>1</v>
      </c>
      <c r="I83" s="295"/>
      <c r="J83" s="79"/>
    </row>
    <row r="84" spans="1:10" customFormat="1" x14ac:dyDescent="0.15">
      <c r="A84" s="13"/>
      <c r="B84" s="26"/>
      <c r="C84" s="34"/>
      <c r="D84" s="34" t="s">
        <v>29</v>
      </c>
      <c r="E84" s="42"/>
      <c r="F84" s="34"/>
      <c r="G84" s="34"/>
      <c r="H84" s="61" t="s">
        <v>43</v>
      </c>
      <c r="I84" s="70"/>
      <c r="J84" s="79"/>
    </row>
    <row r="85" spans="1:10" customFormat="1" x14ac:dyDescent="0.15">
      <c r="A85" s="13"/>
      <c r="B85" s="298" t="s">
        <v>33</v>
      </c>
      <c r="C85" s="35" t="s">
        <v>29</v>
      </c>
      <c r="D85" s="35" t="s">
        <v>35</v>
      </c>
      <c r="E85" s="43" t="s">
        <v>29</v>
      </c>
      <c r="F85" s="35" t="s">
        <v>42</v>
      </c>
      <c r="G85" s="35" t="s">
        <v>29</v>
      </c>
      <c r="H85" s="62" t="s">
        <v>44</v>
      </c>
      <c r="I85" s="299" t="s">
        <v>53</v>
      </c>
      <c r="J85" s="79"/>
    </row>
    <row r="86" spans="1:10" customFormat="1" x14ac:dyDescent="0.15">
      <c r="A86" s="13"/>
      <c r="B86" s="298"/>
      <c r="C86" s="35" t="s">
        <v>31</v>
      </c>
      <c r="D86" s="35" t="s">
        <v>37</v>
      </c>
      <c r="E86" s="43" t="s">
        <v>39</v>
      </c>
      <c r="F86" s="35" t="s">
        <v>73</v>
      </c>
      <c r="G86" s="35" t="s">
        <v>34</v>
      </c>
      <c r="H86" s="62" t="s">
        <v>46</v>
      </c>
      <c r="I86" s="299"/>
      <c r="J86" s="79"/>
    </row>
    <row r="87" spans="1:10" customFormat="1" x14ac:dyDescent="0.15">
      <c r="A87" s="13"/>
      <c r="B87" s="28"/>
      <c r="C87" s="36" t="s">
        <v>49</v>
      </c>
      <c r="D87" s="36" t="s">
        <v>48</v>
      </c>
      <c r="E87" s="44" t="s">
        <v>52</v>
      </c>
      <c r="F87" s="36" t="s">
        <v>9</v>
      </c>
      <c r="G87" s="36" t="s">
        <v>38</v>
      </c>
      <c r="H87" s="63" t="s">
        <v>8</v>
      </c>
      <c r="I87" s="71"/>
      <c r="J87" s="79"/>
    </row>
    <row r="88" spans="1:10" customFormat="1" ht="15.75" customHeight="1" x14ac:dyDescent="0.15">
      <c r="A88" s="13"/>
      <c r="B88" s="29">
        <v>1</v>
      </c>
      <c r="C88" s="37">
        <v>2200000</v>
      </c>
      <c r="D88" s="37">
        <v>30000</v>
      </c>
      <c r="E88" s="45">
        <v>2019829</v>
      </c>
      <c r="F88" s="52">
        <f>C88-D88-E88</f>
        <v>150171</v>
      </c>
      <c r="G88" s="52">
        <v>93379</v>
      </c>
      <c r="H88" s="64">
        <v>93379</v>
      </c>
      <c r="I88" s="72"/>
      <c r="J88" s="79"/>
    </row>
    <row r="89" spans="1:10" customFormat="1" ht="15.75" customHeight="1" x14ac:dyDescent="0.15">
      <c r="A89" s="13"/>
      <c r="B89" s="29">
        <v>2</v>
      </c>
      <c r="C89" s="38"/>
      <c r="D89" s="38"/>
      <c r="E89" s="46"/>
      <c r="F89" s="53"/>
      <c r="G89" s="53"/>
      <c r="H89" s="65"/>
      <c r="I89" s="73"/>
      <c r="J89" s="79"/>
    </row>
    <row r="90" spans="1:10" customFormat="1" ht="15.75" customHeight="1" x14ac:dyDescent="0.15">
      <c r="A90" s="13"/>
      <c r="B90" s="29">
        <v>3</v>
      </c>
      <c r="C90" s="38"/>
      <c r="D90" s="38"/>
      <c r="E90" s="46"/>
      <c r="F90" s="53"/>
      <c r="G90" s="53"/>
      <c r="H90" s="65"/>
      <c r="I90" s="73"/>
      <c r="J90" s="79"/>
    </row>
    <row r="91" spans="1:10" customFormat="1" ht="15.75" customHeight="1" x14ac:dyDescent="0.15">
      <c r="A91" s="13"/>
      <c r="B91" s="29">
        <v>4</v>
      </c>
      <c r="C91" s="38"/>
      <c r="D91" s="38"/>
      <c r="E91" s="46"/>
      <c r="F91" s="53"/>
      <c r="G91" s="53"/>
      <c r="H91" s="65"/>
      <c r="I91" s="73"/>
      <c r="J91" s="79"/>
    </row>
    <row r="92" spans="1:10" customFormat="1" ht="15.75" customHeight="1" x14ac:dyDescent="0.15">
      <c r="A92" s="13"/>
      <c r="B92" s="29">
        <v>5</v>
      </c>
      <c r="C92" s="38"/>
      <c r="D92" s="38"/>
      <c r="E92" s="46"/>
      <c r="F92" s="53"/>
      <c r="G92" s="53"/>
      <c r="H92" s="65"/>
      <c r="I92" s="73"/>
      <c r="J92" s="79"/>
    </row>
    <row r="93" spans="1:10" customFormat="1" ht="15.75" customHeight="1" x14ac:dyDescent="0.15">
      <c r="A93" s="13"/>
      <c r="B93" s="29">
        <v>6</v>
      </c>
      <c r="C93" s="38"/>
      <c r="D93" s="38"/>
      <c r="E93" s="46"/>
      <c r="F93" s="53"/>
      <c r="G93" s="53"/>
      <c r="H93" s="65"/>
      <c r="I93" s="73"/>
      <c r="J93" s="79"/>
    </row>
    <row r="94" spans="1:10" customFormat="1" ht="15.75" customHeight="1" x14ac:dyDescent="0.15">
      <c r="A94" s="13"/>
      <c r="B94" s="29">
        <v>7</v>
      </c>
      <c r="C94" s="38"/>
      <c r="D94" s="38"/>
      <c r="E94" s="46"/>
      <c r="F94" s="53"/>
      <c r="G94" s="53"/>
      <c r="H94" s="65"/>
      <c r="I94" s="73"/>
      <c r="J94" s="79"/>
    </row>
    <row r="95" spans="1:10" customFormat="1" ht="14.25" thickBot="1" x14ac:dyDescent="0.2">
      <c r="A95" s="13"/>
      <c r="B95" s="29" t="s">
        <v>55</v>
      </c>
      <c r="C95" s="39"/>
      <c r="D95" s="39"/>
      <c r="E95" s="47"/>
      <c r="F95" s="39"/>
      <c r="G95" s="39"/>
      <c r="H95" s="64">
        <v>93379</v>
      </c>
      <c r="I95" s="74"/>
      <c r="J95" s="79"/>
    </row>
    <row r="96" spans="1:10" customFormat="1" ht="14.25" thickBot="1" x14ac:dyDescent="0.2">
      <c r="A96" s="14"/>
      <c r="B96" s="30"/>
      <c r="C96" s="30"/>
      <c r="D96" s="30"/>
      <c r="E96" s="30"/>
      <c r="F96" s="30"/>
      <c r="G96" s="30"/>
      <c r="H96" s="30"/>
      <c r="I96" s="30"/>
      <c r="J96" s="80"/>
    </row>
    <row r="97" spans="2:12" customFormat="1" ht="14.25" thickBot="1" x14ac:dyDescent="0.2"/>
    <row r="98" spans="2:12" customFormat="1" ht="14.25" thickBot="1" x14ac:dyDescent="0.2"/>
    <row r="99" spans="2:12" s="244" customFormat="1" ht="24" customHeight="1" x14ac:dyDescent="0.15">
      <c r="B99" s="245" t="s">
        <v>102</v>
      </c>
      <c r="C99" s="246"/>
      <c r="D99" s="246"/>
      <c r="E99" s="246"/>
      <c r="F99" s="246"/>
      <c r="G99" s="246"/>
      <c r="H99" s="246"/>
      <c r="I99" s="246"/>
      <c r="J99" s="246"/>
      <c r="K99" s="246"/>
      <c r="L99" s="247"/>
    </row>
    <row r="100" spans="2:12" s="244" customFormat="1" ht="24" customHeight="1" x14ac:dyDescent="0.15">
      <c r="B100" s="248" t="s">
        <v>207</v>
      </c>
      <c r="C100" s="249"/>
      <c r="D100" s="249"/>
      <c r="E100" s="249"/>
      <c r="F100" s="249"/>
      <c r="G100" s="249"/>
      <c r="H100" s="249"/>
      <c r="I100" s="249"/>
      <c r="J100" s="249"/>
      <c r="K100" s="249"/>
      <c r="L100" s="250"/>
    </row>
    <row r="101" spans="2:12" s="244" customFormat="1" ht="24" customHeight="1" x14ac:dyDescent="0.15">
      <c r="B101" s="248" t="s">
        <v>217</v>
      </c>
      <c r="C101" s="249"/>
      <c r="D101" s="249"/>
      <c r="E101" s="249"/>
      <c r="F101" s="249"/>
      <c r="G101" s="249"/>
      <c r="H101" s="249"/>
      <c r="I101" s="249"/>
      <c r="J101" s="249"/>
      <c r="K101" s="249"/>
      <c r="L101" s="250"/>
    </row>
    <row r="102" spans="2:12" s="244" customFormat="1" ht="24" customHeight="1" x14ac:dyDescent="0.15">
      <c r="B102" s="248" t="s">
        <v>218</v>
      </c>
      <c r="C102" s="249"/>
      <c r="D102" s="249"/>
      <c r="E102" s="249"/>
      <c r="F102" s="249"/>
      <c r="G102" s="249"/>
      <c r="H102" s="249"/>
      <c r="I102" s="249"/>
      <c r="J102" s="249"/>
      <c r="K102" s="249"/>
      <c r="L102" s="250"/>
    </row>
    <row r="103" spans="2:12" s="244" customFormat="1" ht="24" customHeight="1" x14ac:dyDescent="0.15">
      <c r="B103" s="248" t="s">
        <v>208</v>
      </c>
      <c r="C103" s="249"/>
      <c r="D103" s="249"/>
      <c r="E103" s="249"/>
      <c r="F103" s="249"/>
      <c r="G103" s="249"/>
      <c r="H103" s="249"/>
      <c r="I103" s="249"/>
      <c r="J103" s="249"/>
      <c r="K103" s="249"/>
      <c r="L103" s="250"/>
    </row>
    <row r="104" spans="2:12" s="244" customFormat="1" ht="24" customHeight="1" x14ac:dyDescent="0.15">
      <c r="B104" s="248" t="s">
        <v>104</v>
      </c>
      <c r="C104" s="249"/>
      <c r="D104" s="249"/>
      <c r="E104" s="249"/>
      <c r="F104" s="249"/>
      <c r="G104" s="249"/>
      <c r="H104" s="249"/>
      <c r="I104" s="249"/>
      <c r="J104" s="249"/>
      <c r="K104" s="249"/>
      <c r="L104" s="250"/>
    </row>
    <row r="105" spans="2:12" s="244" customFormat="1" ht="24" customHeight="1" thickBot="1" x14ac:dyDescent="0.2">
      <c r="B105" s="251" t="s">
        <v>203</v>
      </c>
      <c r="C105" s="252"/>
      <c r="D105" s="252"/>
      <c r="E105" s="252"/>
      <c r="F105" s="252"/>
      <c r="G105" s="252"/>
      <c r="H105" s="252"/>
      <c r="I105" s="252"/>
      <c r="J105" s="252"/>
      <c r="K105" s="252"/>
      <c r="L105" s="253"/>
    </row>
    <row r="106" spans="2:12" s="244" customFormat="1" ht="24" customHeight="1" thickBot="1" x14ac:dyDescent="0.2">
      <c r="B106" s="254"/>
    </row>
    <row r="107" spans="2:12" s="244" customFormat="1" ht="24" customHeight="1" x14ac:dyDescent="0.15">
      <c r="B107" s="245" t="s">
        <v>98</v>
      </c>
      <c r="C107" s="246"/>
      <c r="D107" s="246"/>
      <c r="E107" s="246"/>
      <c r="F107" s="246"/>
      <c r="G107" s="246"/>
      <c r="H107" s="246"/>
      <c r="I107" s="246"/>
      <c r="J107" s="246"/>
      <c r="K107" s="246"/>
      <c r="L107" s="247"/>
    </row>
    <row r="108" spans="2:12" s="244" customFormat="1" ht="24" customHeight="1" x14ac:dyDescent="0.15">
      <c r="B108" s="248" t="s">
        <v>106</v>
      </c>
      <c r="C108" s="249"/>
      <c r="D108" s="249"/>
      <c r="E108" s="249"/>
      <c r="F108" s="249"/>
      <c r="G108" s="249"/>
      <c r="H108" s="249"/>
      <c r="I108" s="249"/>
      <c r="J108" s="249"/>
      <c r="K108" s="249"/>
      <c r="L108" s="250"/>
    </row>
    <row r="109" spans="2:12" s="244" customFormat="1" ht="24" customHeight="1" thickBot="1" x14ac:dyDescent="0.2">
      <c r="B109" s="251"/>
      <c r="C109" s="255"/>
      <c r="D109" s="255"/>
      <c r="E109" s="255"/>
      <c r="F109" s="255"/>
      <c r="G109" s="255"/>
      <c r="H109" s="255"/>
      <c r="I109" s="255"/>
      <c r="J109" s="255"/>
      <c r="K109" s="252"/>
      <c r="L109" s="253"/>
    </row>
    <row r="110" spans="2:12" s="244" customFormat="1" ht="24" customHeight="1" thickBot="1" x14ac:dyDescent="0.2">
      <c r="B110" s="254"/>
    </row>
    <row r="111" spans="2:12" s="244" customFormat="1" ht="24" customHeight="1" x14ac:dyDescent="0.15">
      <c r="B111" s="245" t="s">
        <v>99</v>
      </c>
      <c r="C111" s="246"/>
      <c r="D111" s="246"/>
      <c r="E111" s="246"/>
      <c r="F111" s="246"/>
      <c r="G111" s="246"/>
      <c r="H111" s="246"/>
      <c r="I111" s="246"/>
      <c r="J111" s="246"/>
      <c r="K111" s="246"/>
      <c r="L111" s="247"/>
    </row>
    <row r="112" spans="2:12" s="244" customFormat="1" ht="24" customHeight="1" x14ac:dyDescent="0.15">
      <c r="B112" s="248" t="s">
        <v>41</v>
      </c>
      <c r="C112" s="249"/>
      <c r="D112" s="249"/>
      <c r="E112" s="249"/>
      <c r="F112" s="249"/>
      <c r="G112" s="249"/>
      <c r="H112" s="249"/>
      <c r="I112" s="249"/>
      <c r="J112" s="249"/>
      <c r="K112" s="249"/>
      <c r="L112" s="250"/>
    </row>
    <row r="113" spans="2:12" s="244" customFormat="1" ht="24" customHeight="1" thickBot="1" x14ac:dyDescent="0.2">
      <c r="B113" s="251"/>
      <c r="C113" s="255"/>
      <c r="D113" s="255"/>
      <c r="E113" s="255"/>
      <c r="F113" s="255"/>
      <c r="G113" s="255"/>
      <c r="H113" s="255"/>
      <c r="I113" s="255"/>
      <c r="J113" s="255"/>
      <c r="K113" s="252"/>
      <c r="L113" s="253"/>
    </row>
    <row r="114" spans="2:12" s="244" customFormat="1" ht="24" customHeight="1" thickBot="1" x14ac:dyDescent="0.2">
      <c r="B114" s="254"/>
    </row>
    <row r="115" spans="2:12" s="244" customFormat="1" ht="24" customHeight="1" x14ac:dyDescent="0.15">
      <c r="B115" s="245" t="s">
        <v>100</v>
      </c>
      <c r="C115" s="246"/>
      <c r="D115" s="246"/>
      <c r="E115" s="246"/>
      <c r="F115" s="246"/>
      <c r="G115" s="246"/>
      <c r="H115" s="246"/>
      <c r="I115" s="246"/>
      <c r="J115" s="246"/>
      <c r="K115" s="246"/>
      <c r="L115" s="247"/>
    </row>
    <row r="116" spans="2:12" s="244" customFormat="1" ht="24" customHeight="1" x14ac:dyDescent="0.15">
      <c r="B116" s="248" t="s">
        <v>204</v>
      </c>
      <c r="C116" s="249"/>
      <c r="D116" s="249"/>
      <c r="E116" s="249"/>
      <c r="F116" s="249"/>
      <c r="G116" s="249"/>
      <c r="H116" s="249"/>
      <c r="I116" s="249"/>
      <c r="J116" s="249"/>
      <c r="K116" s="249"/>
      <c r="L116" s="250"/>
    </row>
    <row r="117" spans="2:12" s="244" customFormat="1" ht="24" customHeight="1" x14ac:dyDescent="0.15">
      <c r="B117" s="248" t="s">
        <v>82</v>
      </c>
      <c r="C117" s="249"/>
      <c r="D117" s="249"/>
      <c r="E117" s="249"/>
      <c r="F117" s="249"/>
      <c r="G117" s="249"/>
      <c r="H117" s="249"/>
      <c r="I117" s="249"/>
      <c r="J117" s="249"/>
      <c r="K117" s="249"/>
      <c r="L117" s="250"/>
    </row>
    <row r="118" spans="2:12" s="244" customFormat="1" ht="24" customHeight="1" thickBot="1" x14ac:dyDescent="0.2">
      <c r="B118" s="251" t="s">
        <v>25</v>
      </c>
      <c r="C118" s="255"/>
      <c r="D118" s="255"/>
      <c r="E118" s="255"/>
      <c r="F118" s="255"/>
      <c r="G118" s="255"/>
      <c r="H118" s="255"/>
      <c r="I118" s="255"/>
      <c r="J118" s="255"/>
      <c r="K118" s="252"/>
      <c r="L118" s="253"/>
    </row>
    <row r="119" spans="2:12" customFormat="1" x14ac:dyDescent="0.15"/>
    <row r="120" spans="2:12" customFormat="1" x14ac:dyDescent="0.15"/>
    <row r="121" spans="2:12" customFormat="1" x14ac:dyDescent="0.15"/>
    <row r="122" spans="2:12" customFormat="1" x14ac:dyDescent="0.15"/>
    <row r="123" spans="2:12" customFormat="1" x14ac:dyDescent="0.15"/>
    <row r="124" spans="2:12" customFormat="1" x14ac:dyDescent="0.15"/>
    <row r="125" spans="2:12" customFormat="1" x14ac:dyDescent="0.15"/>
    <row r="126" spans="2:12" customFormat="1" x14ac:dyDescent="0.15"/>
    <row r="127" spans="2:12" customFormat="1" x14ac:dyDescent="0.15"/>
    <row r="128" spans="2:12" customFormat="1" x14ac:dyDescent="0.15"/>
    <row r="129" customFormat="1" x14ac:dyDescent="0.15"/>
    <row r="130" customFormat="1" x14ac:dyDescent="0.15"/>
    <row r="131" customFormat="1" x14ac:dyDescent="0.15"/>
    <row r="132" customFormat="1" x14ac:dyDescent="0.15"/>
    <row r="133" customFormat="1" x14ac:dyDescent="0.15"/>
    <row r="134" customFormat="1" x14ac:dyDescent="0.15"/>
    <row r="135" customFormat="1" x14ac:dyDescent="0.15"/>
    <row r="136" customFormat="1" x14ac:dyDescent="0.15"/>
    <row r="137" customFormat="1" x14ac:dyDescent="0.15"/>
  </sheetData>
  <mergeCells count="15">
    <mergeCell ref="J19:K19"/>
    <mergeCell ref="G20:H20"/>
    <mergeCell ref="I21:J21"/>
    <mergeCell ref="K21:L21"/>
    <mergeCell ref="I22:J22"/>
    <mergeCell ref="K22:L22"/>
    <mergeCell ref="K41:L41"/>
    <mergeCell ref="D79:G79"/>
    <mergeCell ref="H83:I83"/>
    <mergeCell ref="H22:H27"/>
    <mergeCell ref="B85:B86"/>
    <mergeCell ref="I85:I86"/>
    <mergeCell ref="K29:L40"/>
    <mergeCell ref="I28:J28"/>
    <mergeCell ref="K28:L28"/>
  </mergeCells>
  <phoneticPr fontId="2"/>
  <pageMargins left="0.75" right="0.45" top="0.69" bottom="0.63" header="0.31" footer="0.32"/>
  <pageSetup paperSize="9" scale="60" fitToHeight="0" orientation="portrait" r:id="rId1"/>
  <headerFooter alignWithMargins="0"/>
  <rowBreaks count="1" manualBreakCount="1">
    <brk id="72"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12"/>
  <sheetViews>
    <sheetView workbookViewId="0">
      <selection activeCell="A12" sqref="A12"/>
    </sheetView>
  </sheetViews>
  <sheetFormatPr defaultRowHeight="13.5" x14ac:dyDescent="0.15"/>
  <cols>
    <col min="1" max="1" width="77.75" customWidth="1"/>
    <col min="2" max="2" width="22.75" customWidth="1"/>
  </cols>
  <sheetData>
    <row r="1" spans="1:2" ht="20.100000000000001" customHeight="1" x14ac:dyDescent="0.15">
      <c r="A1" s="83" t="s">
        <v>117</v>
      </c>
      <c r="B1" s="83" t="s">
        <v>133</v>
      </c>
    </row>
    <row r="2" spans="1:2" ht="20.100000000000001" customHeight="1" x14ac:dyDescent="0.15">
      <c r="A2" s="84" t="s">
        <v>172</v>
      </c>
      <c r="B2" s="281"/>
    </row>
    <row r="3" spans="1:2" ht="20.100000000000001" customHeight="1" x14ac:dyDescent="0.15">
      <c r="A3" s="84" t="s">
        <v>173</v>
      </c>
      <c r="B3" s="281"/>
    </row>
    <row r="4" spans="1:2" ht="20.100000000000001" customHeight="1" x14ac:dyDescent="0.15">
      <c r="A4" s="84" t="s">
        <v>174</v>
      </c>
      <c r="B4" s="281"/>
    </row>
    <row r="5" spans="1:2" ht="20.100000000000001" customHeight="1" x14ac:dyDescent="0.15">
      <c r="A5" s="84" t="s">
        <v>219</v>
      </c>
      <c r="B5" s="281"/>
    </row>
    <row r="6" spans="1:2" ht="20.100000000000001" customHeight="1" x14ac:dyDescent="0.15">
      <c r="A6" s="84" t="s">
        <v>220</v>
      </c>
      <c r="B6" s="281"/>
    </row>
    <row r="8" spans="1:2" x14ac:dyDescent="0.15">
      <c r="A8" s="127" t="s">
        <v>176</v>
      </c>
    </row>
    <row r="9" spans="1:2" s="4" customFormat="1" ht="20.100000000000001" customHeight="1" x14ac:dyDescent="0.15">
      <c r="A9" s="83" t="s">
        <v>175</v>
      </c>
      <c r="B9" s="83" t="s">
        <v>133</v>
      </c>
    </row>
    <row r="10" spans="1:2" ht="19.5" customHeight="1" x14ac:dyDescent="0.15">
      <c r="A10" s="204" t="s">
        <v>221</v>
      </c>
      <c r="B10" s="282"/>
    </row>
    <row r="11" spans="1:2" ht="19.5" customHeight="1" x14ac:dyDescent="0.15">
      <c r="A11" s="203" t="s">
        <v>222</v>
      </c>
      <c r="B11" s="283"/>
    </row>
    <row r="12" spans="1:2" ht="19.5" customHeight="1" x14ac:dyDescent="0.15">
      <c r="A12" s="203" t="s">
        <v>223</v>
      </c>
      <c r="B12" s="283"/>
    </row>
  </sheetData>
  <phoneticPr fontId="19" type="Hiragana"/>
  <dataValidations count="1">
    <dataValidation type="list" allowBlank="1" showInputMessage="1" showErrorMessage="1" sqref="B2:B6 B10:B12" xr:uid="{00000000-0002-0000-0100-000000000000}">
      <formula1>"○"</formula1>
    </dataValidation>
  </dataValidation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2:C13"/>
  <sheetViews>
    <sheetView workbookViewId="0">
      <selection activeCell="C10" sqref="C10"/>
    </sheetView>
  </sheetViews>
  <sheetFormatPr defaultRowHeight="13.5" x14ac:dyDescent="0.15"/>
  <cols>
    <col min="1" max="1" width="3.25" customWidth="1"/>
    <col min="2" max="2" width="23.625" customWidth="1"/>
    <col min="3" max="3" width="44.625" customWidth="1"/>
  </cols>
  <sheetData>
    <row r="2" spans="1:3" s="85" customFormat="1" ht="26.25" customHeight="1" x14ac:dyDescent="0.15">
      <c r="A2" s="86" t="s">
        <v>134</v>
      </c>
    </row>
    <row r="3" spans="1:3" s="85" customFormat="1" ht="27.75" customHeight="1" x14ac:dyDescent="0.15">
      <c r="A3" s="86" t="s">
        <v>108</v>
      </c>
    </row>
    <row r="5" spans="1:3" ht="20.25" customHeight="1" x14ac:dyDescent="0.15">
      <c r="B5" s="87"/>
      <c r="C5" s="16" t="s">
        <v>126</v>
      </c>
    </row>
    <row r="7" spans="1:3" x14ac:dyDescent="0.15">
      <c r="B7" s="88" t="s">
        <v>10</v>
      </c>
    </row>
    <row r="8" spans="1:3" x14ac:dyDescent="0.15">
      <c r="B8" s="89" t="s">
        <v>12</v>
      </c>
      <c r="C8" s="93"/>
    </row>
    <row r="9" spans="1:3" x14ac:dyDescent="0.15">
      <c r="B9" s="90" t="s">
        <v>15</v>
      </c>
      <c r="C9" s="94"/>
    </row>
    <row r="10" spans="1:3" x14ac:dyDescent="0.15">
      <c r="B10" s="91" t="s">
        <v>69</v>
      </c>
      <c r="C10" s="95"/>
    </row>
    <row r="12" spans="1:3" x14ac:dyDescent="0.15">
      <c r="B12" s="88" t="s">
        <v>18</v>
      </c>
    </row>
    <row r="13" spans="1:3" x14ac:dyDescent="0.15">
      <c r="B13" s="92" t="s">
        <v>6</v>
      </c>
      <c r="C13" s="96"/>
    </row>
  </sheetData>
  <sheetProtection sheet="1" objects="1" scenarios="1"/>
  <phoneticPr fontId="2"/>
  <pageMargins left="0.75" right="0.75" top="1" bottom="1" header="0.51200000000000001" footer="0.51200000000000001"/>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N211"/>
  <sheetViews>
    <sheetView view="pageBreakPreview" zoomScale="70" zoomScaleNormal="80" zoomScaleSheetLayoutView="70" workbookViewId="0">
      <selection activeCell="K88" sqref="K88"/>
    </sheetView>
  </sheetViews>
  <sheetFormatPr defaultRowHeight="13.5" x14ac:dyDescent="0.15"/>
  <cols>
    <col min="1" max="1" width="12.625" style="1" customWidth="1"/>
    <col min="2" max="5" width="11.625" style="1" customWidth="1"/>
    <col min="6" max="6" width="15.625" style="1" customWidth="1"/>
    <col min="7" max="7" width="21.75" style="1" customWidth="1"/>
    <col min="8" max="8" width="4.75" style="1" customWidth="1"/>
    <col min="9" max="9" width="17.125" style="1" customWidth="1"/>
    <col min="10" max="10" width="9" style="1" customWidth="1"/>
    <col min="11" max="11" width="13.125" style="1" customWidth="1"/>
    <col min="12" max="14" width="9" style="1" customWidth="1"/>
    <col min="15" max="16384" width="9" style="1"/>
  </cols>
  <sheetData>
    <row r="1" spans="1:14" x14ac:dyDescent="0.15">
      <c r="A1" s="97"/>
    </row>
    <row r="2" spans="1:14" x14ac:dyDescent="0.15">
      <c r="A2" s="1" t="s">
        <v>71</v>
      </c>
    </row>
    <row r="3" spans="1:14" x14ac:dyDescent="0.15">
      <c r="A3" s="1" t="s">
        <v>16</v>
      </c>
      <c r="F3" s="50" t="s">
        <v>57</v>
      </c>
      <c r="G3" s="104"/>
      <c r="H3" s="97"/>
    </row>
    <row r="4" spans="1:14" x14ac:dyDescent="0.15">
      <c r="F4" s="50" t="s">
        <v>101</v>
      </c>
      <c r="G4" s="105"/>
      <c r="H4" s="50" t="s">
        <v>17</v>
      </c>
      <c r="I4" s="109"/>
      <c r="J4" s="50" t="s">
        <v>33</v>
      </c>
      <c r="K4" s="81">
        <v>1</v>
      </c>
    </row>
    <row r="5" spans="1:14" ht="6.75" customHeight="1" x14ac:dyDescent="0.15"/>
    <row r="6" spans="1:14" x14ac:dyDescent="0.15">
      <c r="J6" s="308" t="s">
        <v>1</v>
      </c>
      <c r="K6" s="308"/>
    </row>
    <row r="7" spans="1:14" x14ac:dyDescent="0.15">
      <c r="A7" s="19"/>
      <c r="B7" s="19"/>
      <c r="C7" s="19"/>
      <c r="D7" s="19"/>
      <c r="E7" s="19"/>
      <c r="F7" s="309" t="s">
        <v>62</v>
      </c>
      <c r="G7" s="309"/>
      <c r="H7" s="67"/>
      <c r="I7" s="51"/>
      <c r="J7" s="67"/>
      <c r="K7" s="51"/>
    </row>
    <row r="8" spans="1:14" ht="13.5" customHeight="1" x14ac:dyDescent="0.15">
      <c r="A8" s="20" t="s">
        <v>36</v>
      </c>
      <c r="B8" s="20" t="s">
        <v>59</v>
      </c>
      <c r="C8" s="20" t="s">
        <v>163</v>
      </c>
      <c r="D8" s="20" t="s">
        <v>60</v>
      </c>
      <c r="E8" s="20" t="s">
        <v>157</v>
      </c>
      <c r="F8" s="19" t="s">
        <v>109</v>
      </c>
      <c r="G8" s="58" t="s">
        <v>107</v>
      </c>
      <c r="H8" s="298" t="s">
        <v>29</v>
      </c>
      <c r="I8" s="310"/>
      <c r="J8" s="298" t="s">
        <v>166</v>
      </c>
      <c r="K8" s="310"/>
    </row>
    <row r="9" spans="1:14" ht="12.75" customHeight="1" x14ac:dyDescent="0.15">
      <c r="A9" s="20"/>
      <c r="B9" s="20"/>
      <c r="C9" s="20" t="s">
        <v>164</v>
      </c>
      <c r="D9" s="20"/>
      <c r="E9" s="20" t="s">
        <v>136</v>
      </c>
      <c r="F9" s="20"/>
      <c r="G9" s="311" t="s">
        <v>162</v>
      </c>
      <c r="H9" s="298" t="s">
        <v>61</v>
      </c>
      <c r="I9" s="310"/>
      <c r="J9" s="298" t="s">
        <v>34</v>
      </c>
      <c r="K9" s="310"/>
    </row>
    <row r="10" spans="1:14" ht="12.75" customHeight="1" x14ac:dyDescent="0.15">
      <c r="A10" s="20"/>
      <c r="B10" s="20"/>
      <c r="C10" s="20"/>
      <c r="D10" s="20"/>
      <c r="E10" s="20"/>
      <c r="F10" s="20"/>
      <c r="G10" s="312"/>
      <c r="H10" s="27"/>
      <c r="I10" s="75"/>
      <c r="J10" s="27"/>
      <c r="K10" s="75"/>
    </row>
    <row r="11" spans="1:14" ht="12.75" customHeight="1" x14ac:dyDescent="0.15">
      <c r="A11" s="20"/>
      <c r="B11" s="20"/>
      <c r="C11" s="20"/>
      <c r="D11" s="20"/>
      <c r="E11" s="20"/>
      <c r="F11" s="20"/>
      <c r="G11" s="312"/>
      <c r="H11" s="27"/>
      <c r="I11" s="75"/>
      <c r="J11" s="27"/>
      <c r="K11" s="75"/>
    </row>
    <row r="12" spans="1:14" ht="12.75" customHeight="1" x14ac:dyDescent="0.15">
      <c r="A12" s="20"/>
      <c r="B12" s="20"/>
      <c r="C12" s="20"/>
      <c r="D12" s="20"/>
      <c r="E12" s="20"/>
      <c r="F12" s="20"/>
      <c r="G12" s="312"/>
      <c r="H12" s="27"/>
      <c r="I12" s="75"/>
      <c r="J12" s="27"/>
      <c r="K12" s="75"/>
    </row>
    <row r="13" spans="1:14" ht="12.75" customHeight="1" x14ac:dyDescent="0.15">
      <c r="A13" s="20"/>
      <c r="B13" s="20"/>
      <c r="C13" s="20"/>
      <c r="D13" s="20"/>
      <c r="E13" s="20"/>
      <c r="F13" s="20"/>
      <c r="G13" s="312"/>
      <c r="H13" s="27"/>
      <c r="I13" s="75"/>
      <c r="J13" s="27"/>
      <c r="K13" s="75"/>
    </row>
    <row r="14" spans="1:14" ht="12.75" customHeight="1" x14ac:dyDescent="0.15">
      <c r="A14" s="20"/>
      <c r="B14" s="20"/>
      <c r="C14" s="20"/>
      <c r="D14" s="20"/>
      <c r="E14" s="20"/>
      <c r="F14" s="20"/>
      <c r="G14" s="312"/>
      <c r="H14" s="27"/>
      <c r="I14" s="75"/>
      <c r="J14" s="27"/>
      <c r="K14" s="75"/>
    </row>
    <row r="15" spans="1:14" x14ac:dyDescent="0.15">
      <c r="A15" s="21"/>
      <c r="B15" s="21"/>
      <c r="C15" s="21"/>
      <c r="D15" s="21"/>
      <c r="E15" s="21"/>
      <c r="F15" s="21" t="s">
        <v>72</v>
      </c>
      <c r="G15" s="21" t="s">
        <v>40</v>
      </c>
      <c r="H15" s="68"/>
      <c r="I15" s="76" t="s">
        <v>27</v>
      </c>
      <c r="J15" s="68"/>
      <c r="K15" s="76" t="s">
        <v>110</v>
      </c>
    </row>
    <row r="16" spans="1:14" s="3" customFormat="1" ht="20.25" customHeight="1" x14ac:dyDescent="0.15">
      <c r="A16" s="98">
        <v>4</v>
      </c>
      <c r="B16" s="100"/>
      <c r="C16" s="197"/>
      <c r="D16" s="101"/>
      <c r="E16" s="102"/>
      <c r="F16" s="103"/>
      <c r="G16" s="195"/>
      <c r="H16" s="108"/>
      <c r="I16" s="196" t="str">
        <f>IFERROR(VLOOKUP(N:N,補助基準額リスト!D:E,2,0),"")</f>
        <v/>
      </c>
      <c r="J16" s="300"/>
      <c r="K16" s="301"/>
      <c r="L16" s="3" t="str">
        <f>IFERROR(IF(C16=1,1,IF(C16=2,2,IF(C16=3,3,IF(C16=4,4,IF(C16=5,5,IF(C16=6,6,IF(C16="なし",0,""))))))),)</f>
        <v/>
      </c>
      <c r="M16" s="3" t="str">
        <f>IFERROR(IF(E16=12,12,IF(E16=30,30,IF(E16="なし",0,""))),)</f>
        <v/>
      </c>
      <c r="N16" s="3" t="str">
        <f>IFERROR(L16&amp;D16&amp;M16,"")</f>
        <v/>
      </c>
    </row>
    <row r="17" spans="1:14" s="3" customFormat="1" ht="20.25" customHeight="1" x14ac:dyDescent="0.15">
      <c r="A17" s="98">
        <v>5</v>
      </c>
      <c r="B17" s="100"/>
      <c r="C17" s="197"/>
      <c r="D17" s="101"/>
      <c r="E17" s="102"/>
      <c r="F17" s="103"/>
      <c r="G17" s="195"/>
      <c r="H17" s="108"/>
      <c r="I17" s="196" t="str">
        <f>IFERROR(VLOOKUP(N:N,補助基準額リスト!D:E,2,0),"")</f>
        <v/>
      </c>
      <c r="J17" s="302"/>
      <c r="K17" s="303"/>
      <c r="L17" s="3" t="str">
        <f t="shared" ref="L17:L27" si="0">IFERROR(IF(C17=1,1,IF(C17=2,2,IF(C17=3,3,IF(C17=4,4,IF(C17=5,5,IF(C17=6,6,IF(C17="なし",0,""))))))),)</f>
        <v/>
      </c>
      <c r="M17" s="3" t="str">
        <f t="shared" ref="M17:M78" si="1">IFERROR(IF(E17=12,12,IF(E17=30,30,IF(E17="なし",0,""))),)</f>
        <v/>
      </c>
      <c r="N17" s="3" t="str">
        <f t="shared" ref="N17:N78" si="2">IFERROR(L17&amp;D17&amp;M17,"")</f>
        <v/>
      </c>
    </row>
    <row r="18" spans="1:14" s="3" customFormat="1" ht="20.25" customHeight="1" x14ac:dyDescent="0.15">
      <c r="A18" s="98">
        <v>6</v>
      </c>
      <c r="B18" s="100"/>
      <c r="C18" s="197"/>
      <c r="D18" s="101"/>
      <c r="E18" s="102"/>
      <c r="F18" s="103"/>
      <c r="G18" s="195"/>
      <c r="H18" s="108"/>
      <c r="I18" s="196" t="str">
        <f>IFERROR(VLOOKUP(N:N,補助基準額リスト!D:E,2,0),"")</f>
        <v/>
      </c>
      <c r="J18" s="302"/>
      <c r="K18" s="303"/>
      <c r="L18" s="3" t="str">
        <f t="shared" si="0"/>
        <v/>
      </c>
      <c r="M18" s="3" t="str">
        <f t="shared" si="1"/>
        <v/>
      </c>
      <c r="N18" s="3" t="str">
        <f t="shared" si="2"/>
        <v/>
      </c>
    </row>
    <row r="19" spans="1:14" s="3" customFormat="1" ht="20.25" customHeight="1" x14ac:dyDescent="0.15">
      <c r="A19" s="98">
        <v>7</v>
      </c>
      <c r="B19" s="100"/>
      <c r="C19" s="197"/>
      <c r="D19" s="101"/>
      <c r="E19" s="102"/>
      <c r="F19" s="103"/>
      <c r="G19" s="195"/>
      <c r="H19" s="108"/>
      <c r="I19" s="196" t="str">
        <f>IFERROR(VLOOKUP(N:N,補助基準額リスト!D:E,2,0),"")</f>
        <v/>
      </c>
      <c r="J19" s="302"/>
      <c r="K19" s="303"/>
      <c r="L19" s="3" t="str">
        <f t="shared" si="0"/>
        <v/>
      </c>
      <c r="M19" s="3" t="str">
        <f t="shared" si="1"/>
        <v/>
      </c>
      <c r="N19" s="3" t="str">
        <f t="shared" si="2"/>
        <v/>
      </c>
    </row>
    <row r="20" spans="1:14" s="3" customFormat="1" ht="20.25" customHeight="1" x14ac:dyDescent="0.15">
      <c r="A20" s="98">
        <v>8</v>
      </c>
      <c r="B20" s="100"/>
      <c r="C20" s="197"/>
      <c r="D20" s="101"/>
      <c r="E20" s="102"/>
      <c r="F20" s="103"/>
      <c r="G20" s="195"/>
      <c r="H20" s="108"/>
      <c r="I20" s="196" t="str">
        <f>IFERROR(VLOOKUP(N:N,補助基準額リスト!D:E,2,0),"")</f>
        <v/>
      </c>
      <c r="J20" s="302"/>
      <c r="K20" s="303"/>
      <c r="L20" s="3" t="str">
        <f t="shared" si="0"/>
        <v/>
      </c>
      <c r="M20" s="3" t="str">
        <f t="shared" si="1"/>
        <v/>
      </c>
      <c r="N20" s="3" t="str">
        <f t="shared" si="2"/>
        <v/>
      </c>
    </row>
    <row r="21" spans="1:14" s="3" customFormat="1" ht="20.25" customHeight="1" x14ac:dyDescent="0.15">
      <c r="A21" s="98">
        <v>9</v>
      </c>
      <c r="B21" s="100"/>
      <c r="C21" s="197"/>
      <c r="D21" s="101"/>
      <c r="E21" s="102"/>
      <c r="F21" s="103"/>
      <c r="G21" s="195"/>
      <c r="H21" s="108"/>
      <c r="I21" s="196" t="str">
        <f>IFERROR(VLOOKUP(N:N,補助基準額リスト!D:E,2,0),"")</f>
        <v/>
      </c>
      <c r="J21" s="302"/>
      <c r="K21" s="303"/>
      <c r="L21" s="3" t="str">
        <f t="shared" si="0"/>
        <v/>
      </c>
      <c r="M21" s="3" t="str">
        <f t="shared" si="1"/>
        <v/>
      </c>
      <c r="N21" s="3" t="str">
        <f t="shared" si="2"/>
        <v/>
      </c>
    </row>
    <row r="22" spans="1:14" s="3" customFormat="1" ht="20.25" customHeight="1" x14ac:dyDescent="0.15">
      <c r="A22" s="98">
        <v>10</v>
      </c>
      <c r="B22" s="100"/>
      <c r="C22" s="197"/>
      <c r="D22" s="101"/>
      <c r="E22" s="102"/>
      <c r="F22" s="103"/>
      <c r="G22" s="195"/>
      <c r="H22" s="108"/>
      <c r="I22" s="196" t="str">
        <f>IFERROR(VLOOKUP(N:N,補助基準額リスト!D:E,2,0),"")</f>
        <v/>
      </c>
      <c r="J22" s="302"/>
      <c r="K22" s="303"/>
      <c r="L22" s="3" t="str">
        <f t="shared" si="0"/>
        <v/>
      </c>
      <c r="M22" s="3" t="str">
        <f t="shared" si="1"/>
        <v/>
      </c>
      <c r="N22" s="3" t="str">
        <f t="shared" si="2"/>
        <v/>
      </c>
    </row>
    <row r="23" spans="1:14" s="3" customFormat="1" ht="20.25" customHeight="1" x14ac:dyDescent="0.15">
      <c r="A23" s="98">
        <v>11</v>
      </c>
      <c r="B23" s="100"/>
      <c r="C23" s="197"/>
      <c r="D23" s="101"/>
      <c r="E23" s="102"/>
      <c r="F23" s="103"/>
      <c r="G23" s="195"/>
      <c r="H23" s="108"/>
      <c r="I23" s="196" t="str">
        <f>IFERROR(VLOOKUP(N:N,補助基準額リスト!D:E,2,0),"")</f>
        <v/>
      </c>
      <c r="J23" s="302"/>
      <c r="K23" s="303"/>
      <c r="L23" s="3" t="str">
        <f t="shared" si="0"/>
        <v/>
      </c>
      <c r="M23" s="3" t="str">
        <f t="shared" si="1"/>
        <v/>
      </c>
      <c r="N23" s="3" t="str">
        <f t="shared" si="2"/>
        <v/>
      </c>
    </row>
    <row r="24" spans="1:14" s="3" customFormat="1" ht="20.25" customHeight="1" x14ac:dyDescent="0.15">
      <c r="A24" s="98">
        <v>12</v>
      </c>
      <c r="B24" s="100"/>
      <c r="C24" s="197"/>
      <c r="D24" s="101"/>
      <c r="E24" s="102"/>
      <c r="F24" s="103"/>
      <c r="G24" s="195"/>
      <c r="H24" s="108"/>
      <c r="I24" s="196" t="str">
        <f>IFERROR(VLOOKUP(N:N,補助基準額リスト!D:E,2,0),"")</f>
        <v/>
      </c>
      <c r="J24" s="302"/>
      <c r="K24" s="303"/>
      <c r="L24" s="3" t="str">
        <f t="shared" si="0"/>
        <v/>
      </c>
      <c r="M24" s="3" t="str">
        <f t="shared" si="1"/>
        <v/>
      </c>
      <c r="N24" s="3" t="str">
        <f t="shared" si="2"/>
        <v/>
      </c>
    </row>
    <row r="25" spans="1:14" s="3" customFormat="1" ht="20.25" customHeight="1" x14ac:dyDescent="0.15">
      <c r="A25" s="98">
        <v>1</v>
      </c>
      <c r="B25" s="100"/>
      <c r="C25" s="197"/>
      <c r="D25" s="101"/>
      <c r="E25" s="102"/>
      <c r="F25" s="103"/>
      <c r="G25" s="195"/>
      <c r="H25" s="108"/>
      <c r="I25" s="196" t="str">
        <f>IFERROR(VLOOKUP(N:N,補助基準額リスト!D:E,2,0),"")</f>
        <v/>
      </c>
      <c r="J25" s="302"/>
      <c r="K25" s="303"/>
      <c r="L25" s="3" t="str">
        <f t="shared" si="0"/>
        <v/>
      </c>
      <c r="M25" s="3" t="str">
        <f t="shared" si="1"/>
        <v/>
      </c>
      <c r="N25" s="3" t="str">
        <f t="shared" si="2"/>
        <v/>
      </c>
    </row>
    <row r="26" spans="1:14" s="3" customFormat="1" ht="20.25" customHeight="1" x14ac:dyDescent="0.15">
      <c r="A26" s="98">
        <v>2</v>
      </c>
      <c r="B26" s="100"/>
      <c r="C26" s="197"/>
      <c r="D26" s="101"/>
      <c r="E26" s="102"/>
      <c r="F26" s="103"/>
      <c r="G26" s="195"/>
      <c r="H26" s="108"/>
      <c r="I26" s="196" t="str">
        <f>IFERROR(VLOOKUP(N:N,補助基準額リスト!D:E,2,0),"")</f>
        <v/>
      </c>
      <c r="J26" s="302"/>
      <c r="K26" s="303"/>
      <c r="L26" s="3" t="str">
        <f t="shared" si="0"/>
        <v/>
      </c>
      <c r="M26" s="3" t="str">
        <f t="shared" si="1"/>
        <v/>
      </c>
      <c r="N26" s="3" t="str">
        <f t="shared" si="2"/>
        <v/>
      </c>
    </row>
    <row r="27" spans="1:14" s="3" customFormat="1" ht="20.25" customHeight="1" x14ac:dyDescent="0.15">
      <c r="A27" s="98">
        <v>3</v>
      </c>
      <c r="B27" s="100"/>
      <c r="C27" s="197"/>
      <c r="D27" s="101"/>
      <c r="E27" s="102"/>
      <c r="F27" s="103"/>
      <c r="G27" s="195"/>
      <c r="H27" s="108"/>
      <c r="I27" s="196" t="str">
        <f>IFERROR(VLOOKUP(N:N,補助基準額リスト!D:E,2,0),"")</f>
        <v/>
      </c>
      <c r="J27" s="304"/>
      <c r="K27" s="305"/>
      <c r="L27" s="3" t="str">
        <f t="shared" si="0"/>
        <v/>
      </c>
      <c r="M27" s="3" t="str">
        <f t="shared" si="1"/>
        <v/>
      </c>
      <c r="N27" s="3" t="str">
        <f t="shared" si="2"/>
        <v/>
      </c>
    </row>
    <row r="28" spans="1:14" s="3" customFormat="1" ht="20.25" customHeight="1" x14ac:dyDescent="0.15">
      <c r="A28" s="22" t="s">
        <v>55</v>
      </c>
      <c r="B28" s="32"/>
      <c r="C28" s="32"/>
      <c r="D28" s="32"/>
      <c r="E28" s="32"/>
      <c r="F28" s="284">
        <f>SUM(F16:F27)</f>
        <v>0</v>
      </c>
      <c r="G28" s="284">
        <f>SUM(G16:G27)</f>
        <v>0</v>
      </c>
      <c r="H28" s="285"/>
      <c r="I28" s="286">
        <f>SUM(I16:I27)</f>
        <v>0</v>
      </c>
      <c r="J28" s="287"/>
      <c r="K28" s="288">
        <f>I28-G28</f>
        <v>0</v>
      </c>
    </row>
    <row r="29" spans="1:14" ht="6.75" customHeight="1" x14ac:dyDescent="0.15">
      <c r="L29" s="3"/>
      <c r="M29" s="3"/>
      <c r="N29" s="3"/>
    </row>
    <row r="30" spans="1:14" ht="20.25" customHeight="1" x14ac:dyDescent="0.15">
      <c r="L30" s="3"/>
      <c r="M30" s="3"/>
      <c r="N30" s="3"/>
    </row>
    <row r="31" spans="1:14" x14ac:dyDescent="0.15">
      <c r="L31" s="3"/>
      <c r="M31" s="3"/>
      <c r="N31" s="3"/>
    </row>
    <row r="32" spans="1:14" x14ac:dyDescent="0.15">
      <c r="A32" s="1" t="s">
        <v>71</v>
      </c>
      <c r="L32" s="3"/>
      <c r="M32" s="3"/>
      <c r="N32" s="3"/>
    </row>
    <row r="33" spans="1:14" x14ac:dyDescent="0.15">
      <c r="A33" s="1" t="s">
        <v>16</v>
      </c>
      <c r="F33" s="50" t="s">
        <v>57</v>
      </c>
      <c r="G33" s="104"/>
      <c r="H33" s="97"/>
      <c r="L33" s="3"/>
      <c r="M33" s="3"/>
      <c r="N33" s="3"/>
    </row>
    <row r="34" spans="1:14" x14ac:dyDescent="0.15">
      <c r="F34" s="50" t="s">
        <v>101</v>
      </c>
      <c r="G34" s="105"/>
      <c r="H34" s="50" t="s">
        <v>17</v>
      </c>
      <c r="I34" s="109"/>
      <c r="J34" s="50" t="s">
        <v>33</v>
      </c>
      <c r="K34" s="81">
        <v>2</v>
      </c>
      <c r="L34" s="3"/>
      <c r="M34" s="3"/>
      <c r="N34" s="3"/>
    </row>
    <row r="35" spans="1:14" ht="6.75" customHeight="1" x14ac:dyDescent="0.15">
      <c r="L35" s="3"/>
      <c r="M35" s="3"/>
      <c r="N35" s="3"/>
    </row>
    <row r="36" spans="1:14" x14ac:dyDescent="0.15">
      <c r="J36" s="308" t="s">
        <v>1</v>
      </c>
      <c r="K36" s="308"/>
      <c r="L36" s="3"/>
      <c r="M36" s="3"/>
      <c r="N36" s="3"/>
    </row>
    <row r="37" spans="1:14" x14ac:dyDescent="0.15">
      <c r="A37" s="19"/>
      <c r="B37" s="19"/>
      <c r="C37" s="19"/>
      <c r="D37" s="19"/>
      <c r="E37" s="19"/>
      <c r="F37" s="309" t="s">
        <v>62</v>
      </c>
      <c r="G37" s="309"/>
      <c r="H37" s="67"/>
      <c r="I37" s="51"/>
      <c r="J37" s="67"/>
      <c r="K37" s="51"/>
      <c r="L37" s="3"/>
      <c r="M37" s="3"/>
      <c r="N37" s="3"/>
    </row>
    <row r="38" spans="1:14" ht="13.15" customHeight="1" x14ac:dyDescent="0.15">
      <c r="A38" s="20" t="s">
        <v>36</v>
      </c>
      <c r="B38" s="20" t="s">
        <v>59</v>
      </c>
      <c r="C38" s="183" t="s">
        <v>163</v>
      </c>
      <c r="D38" s="20" t="s">
        <v>60</v>
      </c>
      <c r="E38" s="20" t="s">
        <v>157</v>
      </c>
      <c r="F38" s="19" t="s">
        <v>109</v>
      </c>
      <c r="G38" s="58" t="s">
        <v>107</v>
      </c>
      <c r="H38" s="298" t="s">
        <v>29</v>
      </c>
      <c r="I38" s="310"/>
      <c r="J38" s="298" t="s">
        <v>166</v>
      </c>
      <c r="K38" s="310"/>
      <c r="L38" s="3"/>
      <c r="M38" s="3"/>
      <c r="N38" s="3"/>
    </row>
    <row r="39" spans="1:14" ht="12.75" customHeight="1" x14ac:dyDescent="0.15">
      <c r="A39" s="20"/>
      <c r="B39" s="20"/>
      <c r="C39" s="183" t="s">
        <v>164</v>
      </c>
      <c r="D39" s="20"/>
      <c r="E39" s="20" t="s">
        <v>136</v>
      </c>
      <c r="F39" s="20"/>
      <c r="G39" s="311" t="s">
        <v>162</v>
      </c>
      <c r="H39" s="298" t="s">
        <v>61</v>
      </c>
      <c r="I39" s="310"/>
      <c r="J39" s="298" t="s">
        <v>34</v>
      </c>
      <c r="K39" s="310"/>
      <c r="L39" s="3"/>
      <c r="M39" s="3"/>
      <c r="N39" s="3"/>
    </row>
    <row r="40" spans="1:14" ht="12.75" customHeight="1" x14ac:dyDescent="0.15">
      <c r="A40" s="20"/>
      <c r="B40" s="20"/>
      <c r="C40" s="20"/>
      <c r="D40" s="20"/>
      <c r="E40" s="20"/>
      <c r="F40" s="20"/>
      <c r="G40" s="312"/>
      <c r="H40" s="27"/>
      <c r="I40" s="75"/>
      <c r="J40" s="27"/>
      <c r="K40" s="75"/>
      <c r="L40" s="3"/>
      <c r="M40" s="3"/>
      <c r="N40" s="3"/>
    </row>
    <row r="41" spans="1:14" ht="12.75" customHeight="1" x14ac:dyDescent="0.15">
      <c r="A41" s="20"/>
      <c r="B41" s="20"/>
      <c r="C41" s="20"/>
      <c r="D41" s="20"/>
      <c r="E41" s="20"/>
      <c r="F41" s="20"/>
      <c r="G41" s="312"/>
      <c r="H41" s="27"/>
      <c r="I41" s="75"/>
      <c r="J41" s="27"/>
      <c r="K41" s="75"/>
      <c r="L41" s="3"/>
      <c r="M41" s="3"/>
      <c r="N41" s="3"/>
    </row>
    <row r="42" spans="1:14" ht="12.75" customHeight="1" x14ac:dyDescent="0.15">
      <c r="A42" s="20"/>
      <c r="B42" s="20"/>
      <c r="C42" s="20"/>
      <c r="D42" s="20"/>
      <c r="E42" s="20"/>
      <c r="F42" s="20"/>
      <c r="G42" s="312"/>
      <c r="H42" s="27"/>
      <c r="I42" s="75"/>
      <c r="J42" s="27"/>
      <c r="K42" s="75"/>
      <c r="L42" s="3"/>
      <c r="M42" s="3"/>
      <c r="N42" s="3"/>
    </row>
    <row r="43" spans="1:14" ht="12.75" customHeight="1" x14ac:dyDescent="0.15">
      <c r="A43" s="20"/>
      <c r="B43" s="20"/>
      <c r="C43" s="20"/>
      <c r="D43" s="20"/>
      <c r="E43" s="20"/>
      <c r="F43" s="20"/>
      <c r="G43" s="312"/>
      <c r="H43" s="27"/>
      <c r="I43" s="75"/>
      <c r="J43" s="27"/>
      <c r="K43" s="75"/>
      <c r="L43" s="3"/>
      <c r="M43" s="3"/>
      <c r="N43" s="3"/>
    </row>
    <row r="44" spans="1:14" ht="12.75" customHeight="1" x14ac:dyDescent="0.15">
      <c r="A44" s="20"/>
      <c r="B44" s="20"/>
      <c r="C44" s="20"/>
      <c r="D44" s="20"/>
      <c r="E44" s="20"/>
      <c r="F44" s="20"/>
      <c r="G44" s="312"/>
      <c r="H44" s="27"/>
      <c r="I44" s="75"/>
      <c r="J44" s="27"/>
      <c r="K44" s="75"/>
      <c r="L44" s="3"/>
      <c r="M44" s="3"/>
      <c r="N44" s="3"/>
    </row>
    <row r="45" spans="1:14" x14ac:dyDescent="0.15">
      <c r="A45" s="21"/>
      <c r="B45" s="21"/>
      <c r="C45" s="21"/>
      <c r="D45" s="21"/>
      <c r="E45" s="21"/>
      <c r="F45" s="21" t="s">
        <v>72</v>
      </c>
      <c r="G45" s="21" t="s">
        <v>40</v>
      </c>
      <c r="H45" s="68"/>
      <c r="I45" s="76" t="s">
        <v>27</v>
      </c>
      <c r="J45" s="68"/>
      <c r="K45" s="76" t="s">
        <v>110</v>
      </c>
      <c r="L45" s="3"/>
      <c r="M45" s="3"/>
      <c r="N45" s="3"/>
    </row>
    <row r="46" spans="1:14" s="3" customFormat="1" ht="20.25" customHeight="1" x14ac:dyDescent="0.15">
      <c r="A46" s="98">
        <v>4</v>
      </c>
      <c r="B46" s="100"/>
      <c r="C46" s="197"/>
      <c r="D46" s="101"/>
      <c r="E46" s="102"/>
      <c r="F46" s="103"/>
      <c r="G46" s="195"/>
      <c r="H46" s="108"/>
      <c r="I46" s="196" t="str">
        <f>IFERROR(VLOOKUP(N:N,補助基準額リスト!D:E,2,0),"")</f>
        <v/>
      </c>
      <c r="J46" s="300"/>
      <c r="K46" s="301"/>
      <c r="L46" s="3" t="str">
        <f>IFERROR(IF(C46=1,1,IF(C46=2,2,IF(C46=3,3,IF(C46=4,4,IF(C46=5,5,IF(C46=6,6,IF(C46="なし",0,""))))))),)</f>
        <v/>
      </c>
      <c r="M46" s="3" t="str">
        <f t="shared" si="1"/>
        <v/>
      </c>
      <c r="N46" s="3" t="str">
        <f t="shared" si="2"/>
        <v/>
      </c>
    </row>
    <row r="47" spans="1:14" s="3" customFormat="1" ht="20.25" customHeight="1" x14ac:dyDescent="0.15">
      <c r="A47" s="98">
        <v>5</v>
      </c>
      <c r="B47" s="100"/>
      <c r="C47" s="197"/>
      <c r="D47" s="101"/>
      <c r="E47" s="102"/>
      <c r="F47" s="103"/>
      <c r="G47" s="195"/>
      <c r="H47" s="108"/>
      <c r="I47" s="196" t="str">
        <f>IFERROR(VLOOKUP(N:N,補助基準額リスト!D:E,2,0),"")</f>
        <v/>
      </c>
      <c r="J47" s="302"/>
      <c r="K47" s="303"/>
      <c r="L47" s="3" t="str">
        <f t="shared" ref="L47:L57" si="3">IFERROR(IF(C47=1,1,IF(C47=2,2,IF(C47=3,3,IF(C47=4,4,IF(C47=5,5,IF(C47=6,6,IF(C47="なし",0,""))))))),)</f>
        <v/>
      </c>
      <c r="M47" s="3" t="str">
        <f t="shared" si="1"/>
        <v/>
      </c>
      <c r="N47" s="3" t="str">
        <f t="shared" si="2"/>
        <v/>
      </c>
    </row>
    <row r="48" spans="1:14" s="3" customFormat="1" ht="20.25" customHeight="1" x14ac:dyDescent="0.15">
      <c r="A48" s="98">
        <v>6</v>
      </c>
      <c r="B48" s="100"/>
      <c r="C48" s="197"/>
      <c r="D48" s="101"/>
      <c r="E48" s="102"/>
      <c r="F48" s="103"/>
      <c r="G48" s="195"/>
      <c r="H48" s="108"/>
      <c r="I48" s="196" t="str">
        <f>IFERROR(VLOOKUP(N:N,補助基準額リスト!D:E,2,0),"")</f>
        <v/>
      </c>
      <c r="J48" s="302"/>
      <c r="K48" s="303"/>
      <c r="L48" s="3" t="str">
        <f t="shared" si="3"/>
        <v/>
      </c>
      <c r="M48" s="3" t="str">
        <f t="shared" si="1"/>
        <v/>
      </c>
      <c r="N48" s="3" t="str">
        <f t="shared" si="2"/>
        <v/>
      </c>
    </row>
    <row r="49" spans="1:14" s="3" customFormat="1" ht="20.25" customHeight="1" x14ac:dyDescent="0.15">
      <c r="A49" s="98">
        <v>7</v>
      </c>
      <c r="B49" s="100"/>
      <c r="C49" s="197"/>
      <c r="D49" s="101"/>
      <c r="E49" s="102"/>
      <c r="F49" s="103"/>
      <c r="G49" s="195"/>
      <c r="H49" s="108"/>
      <c r="I49" s="196" t="str">
        <f>IFERROR(VLOOKUP(N:N,補助基準額リスト!D:E,2,0),"")</f>
        <v/>
      </c>
      <c r="J49" s="302"/>
      <c r="K49" s="303"/>
      <c r="L49" s="3" t="str">
        <f t="shared" si="3"/>
        <v/>
      </c>
      <c r="M49" s="3" t="str">
        <f t="shared" si="1"/>
        <v/>
      </c>
      <c r="N49" s="3" t="str">
        <f t="shared" si="2"/>
        <v/>
      </c>
    </row>
    <row r="50" spans="1:14" s="3" customFormat="1" ht="20.25" customHeight="1" x14ac:dyDescent="0.15">
      <c r="A50" s="98">
        <v>8</v>
      </c>
      <c r="B50" s="100"/>
      <c r="C50" s="197"/>
      <c r="D50" s="101"/>
      <c r="E50" s="102"/>
      <c r="F50" s="103"/>
      <c r="G50" s="195"/>
      <c r="H50" s="108"/>
      <c r="I50" s="196" t="str">
        <f>IFERROR(VLOOKUP(N:N,補助基準額リスト!D:E,2,0),"")</f>
        <v/>
      </c>
      <c r="J50" s="302"/>
      <c r="K50" s="303"/>
      <c r="L50" s="3" t="str">
        <f t="shared" si="3"/>
        <v/>
      </c>
      <c r="M50" s="3" t="str">
        <f t="shared" si="1"/>
        <v/>
      </c>
      <c r="N50" s="3" t="str">
        <f t="shared" si="2"/>
        <v/>
      </c>
    </row>
    <row r="51" spans="1:14" s="3" customFormat="1" ht="20.25" customHeight="1" x14ac:dyDescent="0.15">
      <c r="A51" s="98">
        <v>9</v>
      </c>
      <c r="B51" s="100"/>
      <c r="C51" s="197"/>
      <c r="D51" s="101"/>
      <c r="E51" s="102"/>
      <c r="F51" s="103"/>
      <c r="G51" s="195"/>
      <c r="H51" s="108"/>
      <c r="I51" s="196" t="str">
        <f>IFERROR(VLOOKUP(N:N,補助基準額リスト!D:E,2,0),"")</f>
        <v/>
      </c>
      <c r="J51" s="302"/>
      <c r="K51" s="303"/>
      <c r="L51" s="3" t="str">
        <f t="shared" si="3"/>
        <v/>
      </c>
      <c r="M51" s="3" t="str">
        <f t="shared" si="1"/>
        <v/>
      </c>
      <c r="N51" s="3" t="str">
        <f t="shared" si="2"/>
        <v/>
      </c>
    </row>
    <row r="52" spans="1:14" s="3" customFormat="1" ht="20.25" customHeight="1" x14ac:dyDescent="0.15">
      <c r="A52" s="98">
        <v>10</v>
      </c>
      <c r="B52" s="100"/>
      <c r="C52" s="197"/>
      <c r="D52" s="101"/>
      <c r="E52" s="102"/>
      <c r="F52" s="103"/>
      <c r="G52" s="195"/>
      <c r="H52" s="108"/>
      <c r="I52" s="196" t="str">
        <f>IFERROR(VLOOKUP(N:N,補助基準額リスト!D:E,2,0),"")</f>
        <v/>
      </c>
      <c r="J52" s="302"/>
      <c r="K52" s="303"/>
      <c r="L52" s="3" t="str">
        <f t="shared" si="3"/>
        <v/>
      </c>
      <c r="M52" s="3" t="str">
        <f t="shared" si="1"/>
        <v/>
      </c>
      <c r="N52" s="3" t="str">
        <f t="shared" si="2"/>
        <v/>
      </c>
    </row>
    <row r="53" spans="1:14" s="3" customFormat="1" ht="20.25" customHeight="1" x14ac:dyDescent="0.15">
      <c r="A53" s="98">
        <v>11</v>
      </c>
      <c r="B53" s="100"/>
      <c r="C53" s="197"/>
      <c r="D53" s="101"/>
      <c r="E53" s="102"/>
      <c r="F53" s="103"/>
      <c r="G53" s="195"/>
      <c r="H53" s="108"/>
      <c r="I53" s="196" t="str">
        <f>IFERROR(VLOOKUP(N:N,補助基準額リスト!D:E,2,0),"")</f>
        <v/>
      </c>
      <c r="J53" s="302"/>
      <c r="K53" s="303"/>
      <c r="L53" s="3" t="str">
        <f t="shared" si="3"/>
        <v/>
      </c>
      <c r="M53" s="3" t="str">
        <f t="shared" si="1"/>
        <v/>
      </c>
      <c r="N53" s="3" t="str">
        <f t="shared" si="2"/>
        <v/>
      </c>
    </row>
    <row r="54" spans="1:14" s="3" customFormat="1" ht="20.25" customHeight="1" x14ac:dyDescent="0.15">
      <c r="A54" s="98">
        <v>12</v>
      </c>
      <c r="B54" s="100"/>
      <c r="C54" s="197"/>
      <c r="D54" s="101"/>
      <c r="E54" s="102"/>
      <c r="F54" s="103"/>
      <c r="G54" s="195"/>
      <c r="H54" s="108"/>
      <c r="I54" s="196" t="str">
        <f>IFERROR(VLOOKUP(N:N,補助基準額リスト!D:E,2,0),"")</f>
        <v/>
      </c>
      <c r="J54" s="302"/>
      <c r="K54" s="303"/>
      <c r="L54" s="3" t="str">
        <f t="shared" si="3"/>
        <v/>
      </c>
      <c r="M54" s="3" t="str">
        <f t="shared" si="1"/>
        <v/>
      </c>
      <c r="N54" s="3" t="str">
        <f t="shared" si="2"/>
        <v/>
      </c>
    </row>
    <row r="55" spans="1:14" s="3" customFormat="1" ht="20.25" customHeight="1" x14ac:dyDescent="0.15">
      <c r="A55" s="98">
        <v>1</v>
      </c>
      <c r="B55" s="100"/>
      <c r="C55" s="197"/>
      <c r="D55" s="101"/>
      <c r="E55" s="102"/>
      <c r="F55" s="103"/>
      <c r="G55" s="195"/>
      <c r="H55" s="108"/>
      <c r="I55" s="196" t="str">
        <f>IFERROR(VLOOKUP(N:N,補助基準額リスト!D:E,2,0),"")</f>
        <v/>
      </c>
      <c r="J55" s="302"/>
      <c r="K55" s="303"/>
      <c r="L55" s="3" t="str">
        <f t="shared" si="3"/>
        <v/>
      </c>
      <c r="M55" s="3" t="str">
        <f t="shared" si="1"/>
        <v/>
      </c>
      <c r="N55" s="3" t="str">
        <f t="shared" si="2"/>
        <v/>
      </c>
    </row>
    <row r="56" spans="1:14" s="3" customFormat="1" ht="20.25" customHeight="1" x14ac:dyDescent="0.15">
      <c r="A56" s="98">
        <v>2</v>
      </c>
      <c r="B56" s="100"/>
      <c r="C56" s="197"/>
      <c r="D56" s="101"/>
      <c r="E56" s="102"/>
      <c r="F56" s="103"/>
      <c r="G56" s="195"/>
      <c r="H56" s="108"/>
      <c r="I56" s="196" t="str">
        <f>IFERROR(VLOOKUP(N:N,補助基準額リスト!D:E,2,0),"")</f>
        <v/>
      </c>
      <c r="J56" s="302"/>
      <c r="K56" s="303"/>
      <c r="L56" s="3" t="str">
        <f t="shared" si="3"/>
        <v/>
      </c>
      <c r="M56" s="3" t="str">
        <f t="shared" si="1"/>
        <v/>
      </c>
      <c r="N56" s="3" t="str">
        <f t="shared" si="2"/>
        <v/>
      </c>
    </row>
    <row r="57" spans="1:14" s="3" customFormat="1" ht="20.25" customHeight="1" x14ac:dyDescent="0.15">
      <c r="A57" s="98">
        <v>3</v>
      </c>
      <c r="B57" s="100"/>
      <c r="C57" s="197"/>
      <c r="D57" s="101"/>
      <c r="E57" s="102"/>
      <c r="F57" s="103"/>
      <c r="G57" s="195"/>
      <c r="H57" s="108"/>
      <c r="I57" s="196" t="str">
        <f>IFERROR(VLOOKUP(N:N,補助基準額リスト!D:E,2,0),"")</f>
        <v/>
      </c>
      <c r="J57" s="304"/>
      <c r="K57" s="305"/>
      <c r="L57" s="3" t="str">
        <f t="shared" si="3"/>
        <v/>
      </c>
      <c r="M57" s="3" t="str">
        <f t="shared" si="1"/>
        <v/>
      </c>
      <c r="N57" s="3" t="str">
        <f t="shared" si="2"/>
        <v/>
      </c>
    </row>
    <row r="58" spans="1:14" s="3" customFormat="1" ht="20.25" customHeight="1" x14ac:dyDescent="0.15">
      <c r="A58" s="22" t="s">
        <v>55</v>
      </c>
      <c r="B58" s="32"/>
      <c r="C58" s="32"/>
      <c r="D58" s="32"/>
      <c r="E58" s="32"/>
      <c r="F58" s="284">
        <f>SUM(F46:F57)</f>
        <v>0</v>
      </c>
      <c r="G58" s="284">
        <f>SUM(G46:G57)</f>
        <v>0</v>
      </c>
      <c r="H58" s="285"/>
      <c r="I58" s="286">
        <f>SUM(I46:I57)</f>
        <v>0</v>
      </c>
      <c r="J58" s="285"/>
      <c r="K58" s="286">
        <f>I58-G58</f>
        <v>0</v>
      </c>
    </row>
    <row r="59" spans="1:14" ht="6.75" customHeight="1" x14ac:dyDescent="0.15">
      <c r="L59" s="3"/>
      <c r="M59" s="3"/>
      <c r="N59" s="3"/>
    </row>
    <row r="60" spans="1:14" ht="20.25" customHeight="1" x14ac:dyDescent="0.15">
      <c r="L60" s="3"/>
      <c r="M60" s="3"/>
      <c r="N60" s="3"/>
    </row>
    <row r="61" spans="1:14" x14ac:dyDescent="0.15">
      <c r="L61" s="3"/>
      <c r="M61" s="3"/>
      <c r="N61" s="3"/>
    </row>
    <row r="62" spans="1:14" x14ac:dyDescent="0.15">
      <c r="A62" s="1" t="s">
        <v>71</v>
      </c>
      <c r="L62" s="3"/>
      <c r="M62" s="3"/>
      <c r="N62" s="3"/>
    </row>
    <row r="63" spans="1:14" x14ac:dyDescent="0.15">
      <c r="A63" s="1" t="s">
        <v>16</v>
      </c>
      <c r="F63" s="50" t="s">
        <v>57</v>
      </c>
      <c r="G63" s="104"/>
      <c r="H63" s="97"/>
      <c r="L63" s="3"/>
      <c r="M63" s="3"/>
      <c r="N63" s="3"/>
    </row>
    <row r="64" spans="1:14" x14ac:dyDescent="0.15">
      <c r="F64" s="50" t="s">
        <v>101</v>
      </c>
      <c r="G64" s="106"/>
      <c r="H64" s="50" t="s">
        <v>17</v>
      </c>
      <c r="I64" s="109"/>
      <c r="J64" s="50" t="s">
        <v>33</v>
      </c>
      <c r="K64" s="81">
        <v>3</v>
      </c>
      <c r="L64" s="3"/>
      <c r="M64" s="3"/>
      <c r="N64" s="3"/>
    </row>
    <row r="65" spans="1:14" ht="6.75" customHeight="1" x14ac:dyDescent="0.15">
      <c r="L65" s="3"/>
      <c r="M65" s="3"/>
      <c r="N65" s="3"/>
    </row>
    <row r="66" spans="1:14" x14ac:dyDescent="0.15">
      <c r="J66" s="308" t="s">
        <v>1</v>
      </c>
      <c r="K66" s="308"/>
      <c r="L66" s="3"/>
      <c r="M66" s="3"/>
      <c r="N66" s="3"/>
    </row>
    <row r="67" spans="1:14" x14ac:dyDescent="0.15">
      <c r="A67" s="19"/>
      <c r="B67" s="19"/>
      <c r="C67" s="19"/>
      <c r="D67" s="19"/>
      <c r="E67" s="19"/>
      <c r="F67" s="309" t="s">
        <v>62</v>
      </c>
      <c r="G67" s="309"/>
      <c r="H67" s="67"/>
      <c r="I67" s="51"/>
      <c r="J67" s="67"/>
      <c r="K67" s="51"/>
      <c r="L67" s="3"/>
      <c r="M67" s="3"/>
      <c r="N67" s="3"/>
    </row>
    <row r="68" spans="1:14" ht="13.15" customHeight="1" x14ac:dyDescent="0.15">
      <c r="A68" s="20" t="s">
        <v>36</v>
      </c>
      <c r="B68" s="20" t="s">
        <v>59</v>
      </c>
      <c r="C68" s="183" t="s">
        <v>163</v>
      </c>
      <c r="D68" s="20" t="s">
        <v>60</v>
      </c>
      <c r="E68" s="20" t="s">
        <v>157</v>
      </c>
      <c r="F68" s="19" t="s">
        <v>109</v>
      </c>
      <c r="G68" s="58" t="s">
        <v>107</v>
      </c>
      <c r="H68" s="298" t="s">
        <v>29</v>
      </c>
      <c r="I68" s="310"/>
      <c r="J68" s="298" t="s">
        <v>166</v>
      </c>
      <c r="K68" s="310"/>
      <c r="L68" s="3"/>
      <c r="M68" s="3"/>
      <c r="N68" s="3"/>
    </row>
    <row r="69" spans="1:14" ht="12.75" customHeight="1" x14ac:dyDescent="0.15">
      <c r="A69" s="20"/>
      <c r="B69" s="20"/>
      <c r="C69" s="183" t="s">
        <v>164</v>
      </c>
      <c r="D69" s="20"/>
      <c r="E69" s="20" t="s">
        <v>136</v>
      </c>
      <c r="F69" s="20"/>
      <c r="G69" s="311" t="s">
        <v>162</v>
      </c>
      <c r="H69" s="298" t="s">
        <v>61</v>
      </c>
      <c r="I69" s="310"/>
      <c r="J69" s="298" t="s">
        <v>34</v>
      </c>
      <c r="K69" s="310"/>
      <c r="L69" s="3"/>
      <c r="M69" s="3"/>
      <c r="N69" s="3"/>
    </row>
    <row r="70" spans="1:14" ht="12.75" customHeight="1" x14ac:dyDescent="0.15">
      <c r="A70" s="20"/>
      <c r="B70" s="20"/>
      <c r="C70" s="20"/>
      <c r="D70" s="20"/>
      <c r="E70" s="20"/>
      <c r="F70" s="20"/>
      <c r="G70" s="312"/>
      <c r="H70" s="27"/>
      <c r="I70" s="75"/>
      <c r="J70" s="27"/>
      <c r="K70" s="75"/>
      <c r="L70" s="3"/>
      <c r="M70" s="3"/>
      <c r="N70" s="3"/>
    </row>
    <row r="71" spans="1:14" ht="12.75" customHeight="1" x14ac:dyDescent="0.15">
      <c r="A71" s="20"/>
      <c r="B71" s="20"/>
      <c r="C71" s="20"/>
      <c r="D71" s="20"/>
      <c r="E71" s="20"/>
      <c r="F71" s="20"/>
      <c r="G71" s="312"/>
      <c r="H71" s="27"/>
      <c r="I71" s="75"/>
      <c r="J71" s="27"/>
      <c r="K71" s="75"/>
      <c r="L71" s="3"/>
      <c r="M71" s="3"/>
      <c r="N71" s="3"/>
    </row>
    <row r="72" spans="1:14" ht="12.75" customHeight="1" x14ac:dyDescent="0.15">
      <c r="A72" s="20"/>
      <c r="B72" s="20"/>
      <c r="C72" s="20"/>
      <c r="D72" s="20"/>
      <c r="E72" s="20"/>
      <c r="F72" s="20"/>
      <c r="G72" s="312"/>
      <c r="H72" s="27"/>
      <c r="I72" s="75"/>
      <c r="J72" s="27"/>
      <c r="K72" s="75"/>
      <c r="L72" s="3"/>
      <c r="M72" s="3"/>
      <c r="N72" s="3"/>
    </row>
    <row r="73" spans="1:14" ht="12.75" customHeight="1" x14ac:dyDescent="0.15">
      <c r="A73" s="20"/>
      <c r="B73" s="20"/>
      <c r="C73" s="20"/>
      <c r="D73" s="20"/>
      <c r="E73" s="20"/>
      <c r="F73" s="20"/>
      <c r="G73" s="312"/>
      <c r="H73" s="27"/>
      <c r="I73" s="75"/>
      <c r="J73" s="27"/>
      <c r="K73" s="75"/>
      <c r="L73" s="3"/>
      <c r="M73" s="3"/>
      <c r="N73" s="3"/>
    </row>
    <row r="74" spans="1:14" ht="12.75" customHeight="1" x14ac:dyDescent="0.15">
      <c r="A74" s="20"/>
      <c r="B74" s="20"/>
      <c r="C74" s="20"/>
      <c r="D74" s="20"/>
      <c r="E74" s="20"/>
      <c r="F74" s="20"/>
      <c r="G74" s="312"/>
      <c r="H74" s="27"/>
      <c r="I74" s="75"/>
      <c r="J74" s="27"/>
      <c r="K74" s="75"/>
      <c r="L74" s="3"/>
      <c r="M74" s="3"/>
      <c r="N74" s="3"/>
    </row>
    <row r="75" spans="1:14" x14ac:dyDescent="0.15">
      <c r="A75" s="21"/>
      <c r="B75" s="21"/>
      <c r="C75" s="21"/>
      <c r="D75" s="21"/>
      <c r="E75" s="21"/>
      <c r="F75" s="21" t="s">
        <v>72</v>
      </c>
      <c r="G75" s="21" t="s">
        <v>40</v>
      </c>
      <c r="H75" s="68"/>
      <c r="I75" s="76" t="s">
        <v>27</v>
      </c>
      <c r="J75" s="68"/>
      <c r="K75" s="76" t="s">
        <v>110</v>
      </c>
      <c r="L75" s="3"/>
      <c r="M75" s="3"/>
      <c r="N75" s="3"/>
    </row>
    <row r="76" spans="1:14" s="3" customFormat="1" ht="20.25" customHeight="1" x14ac:dyDescent="0.15">
      <c r="A76" s="98">
        <v>4</v>
      </c>
      <c r="B76" s="100"/>
      <c r="C76" s="197"/>
      <c r="D76" s="101"/>
      <c r="E76" s="102"/>
      <c r="F76" s="103"/>
      <c r="G76" s="195"/>
      <c r="H76" s="108"/>
      <c r="I76" s="196" t="str">
        <f>IFERROR(VLOOKUP(N:N,補助基準額リスト!D:E,2,0),"")</f>
        <v/>
      </c>
      <c r="J76" s="300"/>
      <c r="K76" s="301"/>
      <c r="L76" s="3" t="str">
        <f>IFERROR(IF(C76=1,1,IF(C76=2,2,IF(C76=3,3,IF(C76=4,4,IF(C76=5,5,IF(C76=6,6,IF(C76="なし",0,""))))))),)</f>
        <v/>
      </c>
      <c r="M76" s="3" t="str">
        <f t="shared" si="1"/>
        <v/>
      </c>
      <c r="N76" s="3" t="str">
        <f t="shared" si="2"/>
        <v/>
      </c>
    </row>
    <row r="77" spans="1:14" s="3" customFormat="1" ht="20.25" customHeight="1" x14ac:dyDescent="0.15">
      <c r="A77" s="98">
        <v>5</v>
      </c>
      <c r="B77" s="100"/>
      <c r="C77" s="197"/>
      <c r="D77" s="101"/>
      <c r="E77" s="102"/>
      <c r="F77" s="103"/>
      <c r="G77" s="195"/>
      <c r="H77" s="108"/>
      <c r="I77" s="196" t="str">
        <f>IFERROR(VLOOKUP(N:N,補助基準額リスト!D:E,2,0),"")</f>
        <v/>
      </c>
      <c r="J77" s="302"/>
      <c r="K77" s="303"/>
      <c r="L77" s="3" t="str">
        <f t="shared" ref="L77:L87" si="4">IFERROR(IF(C77=1,1,IF(C77=2,2,IF(C77=3,3,IF(C77=4,4,IF(C77=5,5,IF(C77=6,6,IF(C77="なし",0,""))))))),)</f>
        <v/>
      </c>
      <c r="M77" s="3" t="str">
        <f t="shared" si="1"/>
        <v/>
      </c>
      <c r="N77" s="3" t="str">
        <f t="shared" si="2"/>
        <v/>
      </c>
    </row>
    <row r="78" spans="1:14" s="3" customFormat="1" ht="20.25" customHeight="1" x14ac:dyDescent="0.15">
      <c r="A78" s="98">
        <v>6</v>
      </c>
      <c r="B78" s="100"/>
      <c r="C78" s="197"/>
      <c r="D78" s="101"/>
      <c r="E78" s="102"/>
      <c r="F78" s="103"/>
      <c r="G78" s="195"/>
      <c r="H78" s="108"/>
      <c r="I78" s="196" t="str">
        <f>IFERROR(VLOOKUP(N:N,補助基準額リスト!D:E,2,0),"")</f>
        <v/>
      </c>
      <c r="J78" s="302"/>
      <c r="K78" s="303"/>
      <c r="L78" s="3" t="str">
        <f t="shared" si="4"/>
        <v/>
      </c>
      <c r="M78" s="3" t="str">
        <f t="shared" si="1"/>
        <v/>
      </c>
      <c r="N78" s="3" t="str">
        <f t="shared" si="2"/>
        <v/>
      </c>
    </row>
    <row r="79" spans="1:14" s="3" customFormat="1" ht="20.25" customHeight="1" x14ac:dyDescent="0.15">
      <c r="A79" s="98">
        <v>7</v>
      </c>
      <c r="B79" s="100"/>
      <c r="C79" s="197"/>
      <c r="D79" s="101"/>
      <c r="E79" s="102"/>
      <c r="F79" s="103"/>
      <c r="G79" s="195"/>
      <c r="H79" s="108"/>
      <c r="I79" s="196" t="str">
        <f>IFERROR(VLOOKUP(N:N,補助基準額リスト!D:E,2,0),"")</f>
        <v/>
      </c>
      <c r="J79" s="302"/>
      <c r="K79" s="303"/>
      <c r="L79" s="3" t="str">
        <f t="shared" si="4"/>
        <v/>
      </c>
      <c r="M79" s="3" t="str">
        <f t="shared" ref="M79:M140" si="5">IFERROR(IF(E79=12,12,IF(E79=30,30,IF(E79="なし",0,""))),)</f>
        <v/>
      </c>
      <c r="N79" s="3" t="str">
        <f t="shared" ref="N79:N140" si="6">IFERROR(L79&amp;D79&amp;M79,"")</f>
        <v/>
      </c>
    </row>
    <row r="80" spans="1:14" s="3" customFormat="1" ht="20.25" customHeight="1" x14ac:dyDescent="0.15">
      <c r="A80" s="98">
        <v>8</v>
      </c>
      <c r="B80" s="100"/>
      <c r="C80" s="197"/>
      <c r="D80" s="101"/>
      <c r="E80" s="102"/>
      <c r="F80" s="103"/>
      <c r="G80" s="195"/>
      <c r="H80" s="108"/>
      <c r="I80" s="196" t="str">
        <f>IFERROR(VLOOKUP(N:N,補助基準額リスト!D:E,2,0),"")</f>
        <v/>
      </c>
      <c r="J80" s="302"/>
      <c r="K80" s="303"/>
      <c r="L80" s="3" t="str">
        <f t="shared" si="4"/>
        <v/>
      </c>
      <c r="M80" s="3" t="str">
        <f t="shared" si="5"/>
        <v/>
      </c>
      <c r="N80" s="3" t="str">
        <f t="shared" si="6"/>
        <v/>
      </c>
    </row>
    <row r="81" spans="1:14" s="3" customFormat="1" ht="20.25" customHeight="1" x14ac:dyDescent="0.15">
      <c r="A81" s="98">
        <v>9</v>
      </c>
      <c r="B81" s="100"/>
      <c r="C81" s="197"/>
      <c r="D81" s="101"/>
      <c r="E81" s="102"/>
      <c r="F81" s="103"/>
      <c r="G81" s="195"/>
      <c r="H81" s="108"/>
      <c r="I81" s="196" t="str">
        <f>IFERROR(VLOOKUP(N:N,補助基準額リスト!D:E,2,0),"")</f>
        <v/>
      </c>
      <c r="J81" s="302"/>
      <c r="K81" s="303"/>
      <c r="L81" s="3" t="str">
        <f t="shared" si="4"/>
        <v/>
      </c>
      <c r="M81" s="3" t="str">
        <f t="shared" si="5"/>
        <v/>
      </c>
      <c r="N81" s="3" t="str">
        <f t="shared" si="6"/>
        <v/>
      </c>
    </row>
    <row r="82" spans="1:14" s="3" customFormat="1" ht="20.25" customHeight="1" x14ac:dyDescent="0.15">
      <c r="A82" s="98">
        <v>10</v>
      </c>
      <c r="B82" s="100"/>
      <c r="C82" s="197"/>
      <c r="D82" s="101"/>
      <c r="E82" s="102"/>
      <c r="F82" s="103"/>
      <c r="G82" s="195"/>
      <c r="H82" s="108"/>
      <c r="I82" s="196" t="str">
        <f>IFERROR(VLOOKUP(N:N,補助基準額リスト!D:E,2,0),"")</f>
        <v/>
      </c>
      <c r="J82" s="302"/>
      <c r="K82" s="303"/>
      <c r="L82" s="3" t="str">
        <f t="shared" si="4"/>
        <v/>
      </c>
      <c r="M82" s="3" t="str">
        <f t="shared" si="5"/>
        <v/>
      </c>
      <c r="N82" s="3" t="str">
        <f t="shared" si="6"/>
        <v/>
      </c>
    </row>
    <row r="83" spans="1:14" s="3" customFormat="1" ht="20.25" customHeight="1" x14ac:dyDescent="0.15">
      <c r="A83" s="98">
        <v>11</v>
      </c>
      <c r="B83" s="100"/>
      <c r="C83" s="197"/>
      <c r="D83" s="101"/>
      <c r="E83" s="102"/>
      <c r="F83" s="103"/>
      <c r="G83" s="195"/>
      <c r="H83" s="108"/>
      <c r="I83" s="196" t="str">
        <f>IFERROR(VLOOKUP(N:N,補助基準額リスト!D:E,2,0),"")</f>
        <v/>
      </c>
      <c r="J83" s="302"/>
      <c r="K83" s="303"/>
      <c r="L83" s="3" t="str">
        <f t="shared" si="4"/>
        <v/>
      </c>
      <c r="M83" s="3" t="str">
        <f t="shared" si="5"/>
        <v/>
      </c>
      <c r="N83" s="3" t="str">
        <f t="shared" si="6"/>
        <v/>
      </c>
    </row>
    <row r="84" spans="1:14" s="3" customFormat="1" ht="20.25" customHeight="1" x14ac:dyDescent="0.15">
      <c r="A84" s="98">
        <v>12</v>
      </c>
      <c r="B84" s="100"/>
      <c r="C84" s="197"/>
      <c r="D84" s="101"/>
      <c r="E84" s="102"/>
      <c r="F84" s="103"/>
      <c r="G84" s="195"/>
      <c r="H84" s="108"/>
      <c r="I84" s="196" t="str">
        <f>IFERROR(VLOOKUP(N:N,補助基準額リスト!D:E,2,0),"")</f>
        <v/>
      </c>
      <c r="J84" s="302"/>
      <c r="K84" s="303"/>
      <c r="L84" s="3" t="str">
        <f t="shared" si="4"/>
        <v/>
      </c>
      <c r="M84" s="3" t="str">
        <f t="shared" si="5"/>
        <v/>
      </c>
      <c r="N84" s="3" t="str">
        <f t="shared" si="6"/>
        <v/>
      </c>
    </row>
    <row r="85" spans="1:14" s="3" customFormat="1" ht="20.25" customHeight="1" x14ac:dyDescent="0.15">
      <c r="A85" s="98">
        <v>1</v>
      </c>
      <c r="B85" s="100"/>
      <c r="C85" s="197"/>
      <c r="D85" s="101"/>
      <c r="E85" s="102"/>
      <c r="F85" s="103"/>
      <c r="G85" s="195"/>
      <c r="H85" s="108"/>
      <c r="I85" s="196" t="str">
        <f>IFERROR(VLOOKUP(N:N,補助基準額リスト!D:E,2,0),"")</f>
        <v/>
      </c>
      <c r="J85" s="302"/>
      <c r="K85" s="303"/>
      <c r="L85" s="3" t="str">
        <f t="shared" si="4"/>
        <v/>
      </c>
      <c r="M85" s="3" t="str">
        <f t="shared" si="5"/>
        <v/>
      </c>
      <c r="N85" s="3" t="str">
        <f t="shared" si="6"/>
        <v/>
      </c>
    </row>
    <row r="86" spans="1:14" s="3" customFormat="1" ht="20.25" customHeight="1" x14ac:dyDescent="0.15">
      <c r="A86" s="98">
        <v>2</v>
      </c>
      <c r="B86" s="100"/>
      <c r="C86" s="197"/>
      <c r="D86" s="101"/>
      <c r="E86" s="102"/>
      <c r="F86" s="103"/>
      <c r="G86" s="195"/>
      <c r="H86" s="108"/>
      <c r="I86" s="196" t="str">
        <f>IFERROR(VLOOKUP(N:N,補助基準額リスト!D:E,2,0),"")</f>
        <v/>
      </c>
      <c r="J86" s="302"/>
      <c r="K86" s="303"/>
      <c r="L86" s="3" t="str">
        <f t="shared" si="4"/>
        <v/>
      </c>
      <c r="M86" s="3" t="str">
        <f t="shared" si="5"/>
        <v/>
      </c>
      <c r="N86" s="3" t="str">
        <f t="shared" si="6"/>
        <v/>
      </c>
    </row>
    <row r="87" spans="1:14" s="3" customFormat="1" ht="20.25" customHeight="1" x14ac:dyDescent="0.15">
      <c r="A87" s="98">
        <v>3</v>
      </c>
      <c r="B87" s="100"/>
      <c r="C87" s="197"/>
      <c r="D87" s="101"/>
      <c r="E87" s="102"/>
      <c r="F87" s="103"/>
      <c r="G87" s="195"/>
      <c r="H87" s="108"/>
      <c r="I87" s="196" t="str">
        <f>IFERROR(VLOOKUP(N:N,補助基準額リスト!D:E,2,0),"")</f>
        <v/>
      </c>
      <c r="J87" s="304"/>
      <c r="K87" s="305"/>
      <c r="L87" s="3" t="str">
        <f t="shared" si="4"/>
        <v/>
      </c>
      <c r="M87" s="3" t="str">
        <f t="shared" si="5"/>
        <v/>
      </c>
      <c r="N87" s="3" t="str">
        <f t="shared" si="6"/>
        <v/>
      </c>
    </row>
    <row r="88" spans="1:14" s="3" customFormat="1" ht="20.25" customHeight="1" x14ac:dyDescent="0.15">
      <c r="A88" s="22" t="s">
        <v>55</v>
      </c>
      <c r="B88" s="32"/>
      <c r="C88" s="32"/>
      <c r="D88" s="32"/>
      <c r="E88" s="32"/>
      <c r="F88" s="284">
        <f>SUM(F76:F87)</f>
        <v>0</v>
      </c>
      <c r="G88" s="284">
        <f>SUM(G76:G87)</f>
        <v>0</v>
      </c>
      <c r="H88" s="285"/>
      <c r="I88" s="286">
        <f>SUM(I76:I87)</f>
        <v>0</v>
      </c>
      <c r="J88" s="285"/>
      <c r="K88" s="286">
        <f>I88-G88</f>
        <v>0</v>
      </c>
    </row>
    <row r="89" spans="1:14" ht="6.75" customHeight="1" x14ac:dyDescent="0.15">
      <c r="L89" s="3"/>
      <c r="M89" s="3"/>
      <c r="N89" s="3"/>
    </row>
    <row r="90" spans="1:14" ht="20.25" customHeight="1" x14ac:dyDescent="0.15">
      <c r="L90" s="3"/>
      <c r="M90" s="3"/>
      <c r="N90" s="3"/>
    </row>
    <row r="91" spans="1:14" x14ac:dyDescent="0.15">
      <c r="L91" s="3"/>
      <c r="M91" s="3"/>
      <c r="N91" s="3"/>
    </row>
    <row r="92" spans="1:14" x14ac:dyDescent="0.15">
      <c r="A92" s="1" t="s">
        <v>71</v>
      </c>
      <c r="L92" s="3"/>
      <c r="M92" s="3"/>
      <c r="N92" s="3"/>
    </row>
    <row r="93" spans="1:14" x14ac:dyDescent="0.15">
      <c r="A93" s="1" t="s">
        <v>16</v>
      </c>
      <c r="F93" s="50" t="s">
        <v>57</v>
      </c>
      <c r="G93" s="104"/>
      <c r="H93" s="97"/>
      <c r="L93" s="3"/>
      <c r="M93" s="3"/>
      <c r="N93" s="3"/>
    </row>
    <row r="94" spans="1:14" x14ac:dyDescent="0.15">
      <c r="F94" s="50" t="s">
        <v>101</v>
      </c>
      <c r="G94" s="106"/>
      <c r="H94" s="50" t="s">
        <v>17</v>
      </c>
      <c r="I94" s="109"/>
      <c r="J94" s="50" t="s">
        <v>33</v>
      </c>
      <c r="K94" s="81">
        <v>4</v>
      </c>
      <c r="L94" s="3"/>
      <c r="M94" s="3"/>
      <c r="N94" s="3"/>
    </row>
    <row r="95" spans="1:14" ht="6.75" customHeight="1" x14ac:dyDescent="0.15">
      <c r="L95" s="3"/>
      <c r="M95" s="3"/>
      <c r="N95" s="3"/>
    </row>
    <row r="96" spans="1:14" x14ac:dyDescent="0.15">
      <c r="J96" s="308" t="s">
        <v>1</v>
      </c>
      <c r="K96" s="308"/>
      <c r="L96" s="3"/>
      <c r="M96" s="3"/>
      <c r="N96" s="3"/>
    </row>
    <row r="97" spans="1:14" x14ac:dyDescent="0.15">
      <c r="A97" s="19"/>
      <c r="B97" s="19"/>
      <c r="C97" s="19"/>
      <c r="D97" s="19"/>
      <c r="E97" s="19"/>
      <c r="F97" s="309" t="s">
        <v>62</v>
      </c>
      <c r="G97" s="309"/>
      <c r="H97" s="67"/>
      <c r="I97" s="51"/>
      <c r="J97" s="67"/>
      <c r="K97" s="51"/>
      <c r="L97" s="3"/>
      <c r="M97" s="3"/>
      <c r="N97" s="3"/>
    </row>
    <row r="98" spans="1:14" ht="13.15" customHeight="1" x14ac:dyDescent="0.15">
      <c r="A98" s="20" t="s">
        <v>36</v>
      </c>
      <c r="B98" s="20" t="s">
        <v>59</v>
      </c>
      <c r="C98" s="183" t="s">
        <v>163</v>
      </c>
      <c r="D98" s="20" t="s">
        <v>60</v>
      </c>
      <c r="E98" s="20" t="s">
        <v>157</v>
      </c>
      <c r="F98" s="19" t="s">
        <v>109</v>
      </c>
      <c r="G98" s="58" t="s">
        <v>107</v>
      </c>
      <c r="H98" s="298" t="s">
        <v>29</v>
      </c>
      <c r="I98" s="310"/>
      <c r="J98" s="298" t="s">
        <v>166</v>
      </c>
      <c r="K98" s="310"/>
      <c r="L98" s="3"/>
      <c r="M98" s="3"/>
      <c r="N98" s="3"/>
    </row>
    <row r="99" spans="1:14" ht="12.75" customHeight="1" x14ac:dyDescent="0.15">
      <c r="A99" s="20"/>
      <c r="B99" s="20"/>
      <c r="C99" s="183" t="s">
        <v>164</v>
      </c>
      <c r="D99" s="20"/>
      <c r="E99" s="20" t="s">
        <v>136</v>
      </c>
      <c r="F99" s="20"/>
      <c r="G99" s="311" t="s">
        <v>162</v>
      </c>
      <c r="H99" s="298" t="s">
        <v>61</v>
      </c>
      <c r="I99" s="310"/>
      <c r="J99" s="298" t="s">
        <v>34</v>
      </c>
      <c r="K99" s="310"/>
      <c r="L99" s="3"/>
      <c r="M99" s="3"/>
      <c r="N99" s="3"/>
    </row>
    <row r="100" spans="1:14" ht="12.75" customHeight="1" x14ac:dyDescent="0.15">
      <c r="A100" s="20"/>
      <c r="B100" s="20"/>
      <c r="C100" s="20"/>
      <c r="D100" s="20"/>
      <c r="E100" s="20"/>
      <c r="F100" s="20"/>
      <c r="G100" s="312"/>
      <c r="H100" s="27"/>
      <c r="I100" s="75"/>
      <c r="J100" s="27"/>
      <c r="K100" s="75"/>
      <c r="L100" s="3"/>
      <c r="M100" s="3"/>
      <c r="N100" s="3"/>
    </row>
    <row r="101" spans="1:14" ht="12.75" customHeight="1" x14ac:dyDescent="0.15">
      <c r="A101" s="20"/>
      <c r="B101" s="20"/>
      <c r="C101" s="20"/>
      <c r="D101" s="20"/>
      <c r="E101" s="20"/>
      <c r="F101" s="20"/>
      <c r="G101" s="312"/>
      <c r="H101" s="27"/>
      <c r="I101" s="75"/>
      <c r="J101" s="27"/>
      <c r="K101" s="75"/>
      <c r="L101" s="3"/>
      <c r="M101" s="3"/>
      <c r="N101" s="3"/>
    </row>
    <row r="102" spans="1:14" ht="12.75" customHeight="1" x14ac:dyDescent="0.15">
      <c r="A102" s="20"/>
      <c r="B102" s="20"/>
      <c r="C102" s="20"/>
      <c r="D102" s="20"/>
      <c r="E102" s="20"/>
      <c r="F102" s="20"/>
      <c r="G102" s="312"/>
      <c r="H102" s="27"/>
      <c r="I102" s="75"/>
      <c r="J102" s="27"/>
      <c r="K102" s="75"/>
      <c r="L102" s="3"/>
      <c r="M102" s="3"/>
      <c r="N102" s="3"/>
    </row>
    <row r="103" spans="1:14" ht="12.75" customHeight="1" x14ac:dyDescent="0.15">
      <c r="A103" s="20"/>
      <c r="B103" s="20"/>
      <c r="C103" s="20"/>
      <c r="D103" s="20"/>
      <c r="E103" s="20"/>
      <c r="F103" s="20"/>
      <c r="G103" s="312"/>
      <c r="H103" s="27"/>
      <c r="I103" s="75"/>
      <c r="J103" s="27"/>
      <c r="K103" s="75"/>
      <c r="L103" s="3"/>
      <c r="M103" s="3"/>
      <c r="N103" s="3"/>
    </row>
    <row r="104" spans="1:14" ht="12.75" customHeight="1" x14ac:dyDescent="0.15">
      <c r="A104" s="20"/>
      <c r="B104" s="20"/>
      <c r="C104" s="20"/>
      <c r="D104" s="20"/>
      <c r="E104" s="20"/>
      <c r="F104" s="20"/>
      <c r="G104" s="312"/>
      <c r="H104" s="27"/>
      <c r="I104" s="75"/>
      <c r="J104" s="27"/>
      <c r="K104" s="75"/>
      <c r="L104" s="3"/>
      <c r="M104" s="3"/>
      <c r="N104" s="3"/>
    </row>
    <row r="105" spans="1:14" x14ac:dyDescent="0.15">
      <c r="A105" s="21"/>
      <c r="B105" s="21"/>
      <c r="C105" s="21"/>
      <c r="D105" s="21"/>
      <c r="E105" s="21"/>
      <c r="F105" s="21" t="s">
        <v>72</v>
      </c>
      <c r="G105" s="21" t="s">
        <v>40</v>
      </c>
      <c r="H105" s="68"/>
      <c r="I105" s="76" t="s">
        <v>27</v>
      </c>
      <c r="J105" s="68"/>
      <c r="K105" s="76" t="s">
        <v>110</v>
      </c>
      <c r="L105" s="3"/>
      <c r="M105" s="3"/>
      <c r="N105" s="3"/>
    </row>
    <row r="106" spans="1:14" s="3" customFormat="1" ht="20.25" customHeight="1" x14ac:dyDescent="0.15">
      <c r="A106" s="98">
        <v>4</v>
      </c>
      <c r="B106" s="100"/>
      <c r="C106" s="197"/>
      <c r="D106" s="101"/>
      <c r="E106" s="102"/>
      <c r="F106" s="103"/>
      <c r="G106" s="195"/>
      <c r="H106" s="108"/>
      <c r="I106" s="196" t="str">
        <f>IFERROR(VLOOKUP(N:N,補助基準額リスト!D:E,2,0),"")</f>
        <v/>
      </c>
      <c r="J106" s="300"/>
      <c r="K106" s="301"/>
      <c r="L106" s="3" t="str">
        <f>IFERROR(IF(C106=1,1,IF(C106=2,2,IF(C106=3,3,IF(C106=4,4,IF(C106=5,5,IF(C106=6,6,IF(C106="なし",0,""))))))),)</f>
        <v/>
      </c>
      <c r="M106" s="3" t="str">
        <f t="shared" si="5"/>
        <v/>
      </c>
      <c r="N106" s="3" t="str">
        <f t="shared" si="6"/>
        <v/>
      </c>
    </row>
    <row r="107" spans="1:14" s="3" customFormat="1" ht="20.25" customHeight="1" x14ac:dyDescent="0.15">
      <c r="A107" s="98">
        <v>5</v>
      </c>
      <c r="B107" s="100"/>
      <c r="C107" s="197"/>
      <c r="D107" s="101"/>
      <c r="E107" s="102"/>
      <c r="F107" s="103"/>
      <c r="G107" s="195"/>
      <c r="H107" s="108"/>
      <c r="I107" s="196" t="str">
        <f>IFERROR(VLOOKUP(N:N,補助基準額リスト!D:E,2,0),"")</f>
        <v/>
      </c>
      <c r="J107" s="302"/>
      <c r="K107" s="303"/>
      <c r="L107" s="3" t="str">
        <f t="shared" ref="L107:L117" si="7">IFERROR(IF(C107=1,1,IF(C107=2,2,IF(C107=3,3,IF(C107=4,4,IF(C107=5,5,IF(C107=6,6,IF(C107="なし",0,""))))))),)</f>
        <v/>
      </c>
      <c r="M107" s="3" t="str">
        <f t="shared" si="5"/>
        <v/>
      </c>
      <c r="N107" s="3" t="str">
        <f t="shared" si="6"/>
        <v/>
      </c>
    </row>
    <row r="108" spans="1:14" s="3" customFormat="1" ht="20.25" customHeight="1" x14ac:dyDescent="0.15">
      <c r="A108" s="98">
        <v>6</v>
      </c>
      <c r="B108" s="100"/>
      <c r="C108" s="197"/>
      <c r="D108" s="101"/>
      <c r="E108" s="102"/>
      <c r="F108" s="103"/>
      <c r="G108" s="195"/>
      <c r="H108" s="108"/>
      <c r="I108" s="196" t="str">
        <f>IFERROR(VLOOKUP(N:N,補助基準額リスト!D:E,2,0),"")</f>
        <v/>
      </c>
      <c r="J108" s="302"/>
      <c r="K108" s="303"/>
      <c r="L108" s="3" t="str">
        <f t="shared" si="7"/>
        <v/>
      </c>
      <c r="M108" s="3" t="str">
        <f t="shared" si="5"/>
        <v/>
      </c>
      <c r="N108" s="3" t="str">
        <f t="shared" si="6"/>
        <v/>
      </c>
    </row>
    <row r="109" spans="1:14" s="3" customFormat="1" ht="20.25" customHeight="1" x14ac:dyDescent="0.15">
      <c r="A109" s="98">
        <v>7</v>
      </c>
      <c r="B109" s="100"/>
      <c r="C109" s="197"/>
      <c r="D109" s="101"/>
      <c r="E109" s="102"/>
      <c r="F109" s="103"/>
      <c r="G109" s="195"/>
      <c r="H109" s="108"/>
      <c r="I109" s="196" t="str">
        <f>IFERROR(VLOOKUP(N:N,補助基準額リスト!D:E,2,0),"")</f>
        <v/>
      </c>
      <c r="J109" s="302"/>
      <c r="K109" s="303"/>
      <c r="L109" s="3" t="str">
        <f t="shared" si="7"/>
        <v/>
      </c>
      <c r="M109" s="3" t="str">
        <f t="shared" si="5"/>
        <v/>
      </c>
      <c r="N109" s="3" t="str">
        <f t="shared" si="6"/>
        <v/>
      </c>
    </row>
    <row r="110" spans="1:14" s="3" customFormat="1" ht="20.25" customHeight="1" x14ac:dyDescent="0.15">
      <c r="A110" s="98">
        <v>8</v>
      </c>
      <c r="B110" s="100"/>
      <c r="C110" s="197"/>
      <c r="D110" s="101"/>
      <c r="E110" s="102"/>
      <c r="F110" s="103"/>
      <c r="G110" s="195"/>
      <c r="H110" s="108"/>
      <c r="I110" s="196" t="str">
        <f>IFERROR(VLOOKUP(N:N,補助基準額リスト!D:E,2,0),"")</f>
        <v/>
      </c>
      <c r="J110" s="302"/>
      <c r="K110" s="303"/>
      <c r="L110" s="3" t="str">
        <f t="shared" si="7"/>
        <v/>
      </c>
      <c r="M110" s="3" t="str">
        <f t="shared" si="5"/>
        <v/>
      </c>
      <c r="N110" s="3" t="str">
        <f t="shared" si="6"/>
        <v/>
      </c>
    </row>
    <row r="111" spans="1:14" s="3" customFormat="1" ht="20.25" customHeight="1" x14ac:dyDescent="0.15">
      <c r="A111" s="98">
        <v>9</v>
      </c>
      <c r="B111" s="100"/>
      <c r="C111" s="197"/>
      <c r="D111" s="101"/>
      <c r="E111" s="102"/>
      <c r="F111" s="103"/>
      <c r="G111" s="195"/>
      <c r="H111" s="108"/>
      <c r="I111" s="196" t="str">
        <f>IFERROR(VLOOKUP(N:N,補助基準額リスト!D:E,2,0),"")</f>
        <v/>
      </c>
      <c r="J111" s="302"/>
      <c r="K111" s="303"/>
      <c r="L111" s="3" t="str">
        <f t="shared" si="7"/>
        <v/>
      </c>
      <c r="M111" s="3" t="str">
        <f t="shared" si="5"/>
        <v/>
      </c>
      <c r="N111" s="3" t="str">
        <f t="shared" si="6"/>
        <v/>
      </c>
    </row>
    <row r="112" spans="1:14" s="3" customFormat="1" ht="20.25" customHeight="1" x14ac:dyDescent="0.15">
      <c r="A112" s="98">
        <v>10</v>
      </c>
      <c r="B112" s="100"/>
      <c r="C112" s="197"/>
      <c r="D112" s="101"/>
      <c r="E112" s="102"/>
      <c r="F112" s="103"/>
      <c r="G112" s="195"/>
      <c r="H112" s="108"/>
      <c r="I112" s="196" t="str">
        <f>IFERROR(VLOOKUP(N:N,補助基準額リスト!D:E,2,0),"")</f>
        <v/>
      </c>
      <c r="J112" s="302"/>
      <c r="K112" s="303"/>
      <c r="L112" s="3" t="str">
        <f t="shared" si="7"/>
        <v/>
      </c>
      <c r="M112" s="3" t="str">
        <f t="shared" si="5"/>
        <v/>
      </c>
      <c r="N112" s="3" t="str">
        <f t="shared" si="6"/>
        <v/>
      </c>
    </row>
    <row r="113" spans="1:14" s="3" customFormat="1" ht="20.25" customHeight="1" x14ac:dyDescent="0.15">
      <c r="A113" s="98">
        <v>11</v>
      </c>
      <c r="B113" s="100"/>
      <c r="C113" s="197"/>
      <c r="D113" s="101"/>
      <c r="E113" s="102"/>
      <c r="F113" s="103"/>
      <c r="G113" s="195"/>
      <c r="H113" s="108"/>
      <c r="I113" s="196" t="str">
        <f>IFERROR(VLOOKUP(N:N,補助基準額リスト!D:E,2,0),"")</f>
        <v/>
      </c>
      <c r="J113" s="302"/>
      <c r="K113" s="303"/>
      <c r="L113" s="3" t="str">
        <f t="shared" si="7"/>
        <v/>
      </c>
      <c r="M113" s="3" t="str">
        <f t="shared" si="5"/>
        <v/>
      </c>
      <c r="N113" s="3" t="str">
        <f t="shared" si="6"/>
        <v/>
      </c>
    </row>
    <row r="114" spans="1:14" s="3" customFormat="1" ht="20.25" customHeight="1" x14ac:dyDescent="0.15">
      <c r="A114" s="98">
        <v>12</v>
      </c>
      <c r="B114" s="100"/>
      <c r="C114" s="197"/>
      <c r="D114" s="101"/>
      <c r="E114" s="102"/>
      <c r="F114" s="103"/>
      <c r="G114" s="195"/>
      <c r="H114" s="108"/>
      <c r="I114" s="196" t="str">
        <f>IFERROR(VLOOKUP(N:N,補助基準額リスト!D:E,2,0),"")</f>
        <v/>
      </c>
      <c r="J114" s="302"/>
      <c r="K114" s="303"/>
      <c r="L114" s="3" t="str">
        <f t="shared" si="7"/>
        <v/>
      </c>
      <c r="M114" s="3" t="str">
        <f t="shared" si="5"/>
        <v/>
      </c>
      <c r="N114" s="3" t="str">
        <f t="shared" si="6"/>
        <v/>
      </c>
    </row>
    <row r="115" spans="1:14" s="3" customFormat="1" ht="20.25" customHeight="1" x14ac:dyDescent="0.15">
      <c r="A115" s="98">
        <v>1</v>
      </c>
      <c r="B115" s="100"/>
      <c r="C115" s="197"/>
      <c r="D115" s="101"/>
      <c r="E115" s="102"/>
      <c r="F115" s="103"/>
      <c r="G115" s="195"/>
      <c r="H115" s="108"/>
      <c r="I115" s="196" t="str">
        <f>IFERROR(VLOOKUP(N:N,補助基準額リスト!D:E,2,0),"")</f>
        <v/>
      </c>
      <c r="J115" s="302"/>
      <c r="K115" s="303"/>
      <c r="L115" s="3" t="str">
        <f t="shared" si="7"/>
        <v/>
      </c>
      <c r="M115" s="3" t="str">
        <f t="shared" si="5"/>
        <v/>
      </c>
      <c r="N115" s="3" t="str">
        <f t="shared" si="6"/>
        <v/>
      </c>
    </row>
    <row r="116" spans="1:14" s="3" customFormat="1" ht="20.25" customHeight="1" x14ac:dyDescent="0.15">
      <c r="A116" s="98">
        <v>2</v>
      </c>
      <c r="B116" s="100"/>
      <c r="C116" s="197"/>
      <c r="D116" s="101"/>
      <c r="E116" s="102"/>
      <c r="F116" s="103"/>
      <c r="G116" s="195"/>
      <c r="H116" s="108"/>
      <c r="I116" s="196" t="str">
        <f>IFERROR(VLOOKUP(N:N,補助基準額リスト!D:E,2,0),"")</f>
        <v/>
      </c>
      <c r="J116" s="302"/>
      <c r="K116" s="303"/>
      <c r="L116" s="3" t="str">
        <f t="shared" si="7"/>
        <v/>
      </c>
      <c r="M116" s="3" t="str">
        <f t="shared" si="5"/>
        <v/>
      </c>
      <c r="N116" s="3" t="str">
        <f t="shared" si="6"/>
        <v/>
      </c>
    </row>
    <row r="117" spans="1:14" s="3" customFormat="1" ht="20.25" customHeight="1" x14ac:dyDescent="0.15">
      <c r="A117" s="98">
        <v>3</v>
      </c>
      <c r="B117" s="100"/>
      <c r="C117" s="197"/>
      <c r="D117" s="101"/>
      <c r="E117" s="102"/>
      <c r="F117" s="103"/>
      <c r="G117" s="195"/>
      <c r="H117" s="108"/>
      <c r="I117" s="196" t="str">
        <f>IFERROR(VLOOKUP(N:N,補助基準額リスト!D:E,2,0),"")</f>
        <v/>
      </c>
      <c r="J117" s="304"/>
      <c r="K117" s="305"/>
      <c r="L117" s="3" t="str">
        <f t="shared" si="7"/>
        <v/>
      </c>
      <c r="M117" s="3" t="str">
        <f t="shared" si="5"/>
        <v/>
      </c>
      <c r="N117" s="3" t="str">
        <f t="shared" si="6"/>
        <v/>
      </c>
    </row>
    <row r="118" spans="1:14" s="3" customFormat="1" ht="20.25" customHeight="1" x14ac:dyDescent="0.15">
      <c r="A118" s="22" t="s">
        <v>55</v>
      </c>
      <c r="B118" s="32"/>
      <c r="C118" s="32"/>
      <c r="D118" s="32"/>
      <c r="E118" s="32"/>
      <c r="F118" s="284">
        <f>SUM(F106:F117)</f>
        <v>0</v>
      </c>
      <c r="G118" s="284">
        <f>SUM(G106:G117)</f>
        <v>0</v>
      </c>
      <c r="H118" s="285"/>
      <c r="I118" s="286">
        <f>SUM(I106:I117)</f>
        <v>0</v>
      </c>
      <c r="J118" s="285"/>
      <c r="K118" s="286">
        <f>I118-G118</f>
        <v>0</v>
      </c>
    </row>
    <row r="119" spans="1:14" ht="6.75" customHeight="1" x14ac:dyDescent="0.15">
      <c r="L119" s="3"/>
      <c r="M119" s="3"/>
      <c r="N119" s="3"/>
    </row>
    <row r="120" spans="1:14" ht="20.25" customHeight="1" x14ac:dyDescent="0.15">
      <c r="L120" s="3"/>
      <c r="M120" s="3"/>
      <c r="N120" s="3"/>
    </row>
    <row r="121" spans="1:14" x14ac:dyDescent="0.15">
      <c r="L121" s="3"/>
      <c r="M121" s="3"/>
      <c r="N121" s="3"/>
    </row>
    <row r="122" spans="1:14" x14ac:dyDescent="0.15">
      <c r="A122" s="1" t="s">
        <v>71</v>
      </c>
      <c r="L122" s="3"/>
      <c r="M122" s="3"/>
      <c r="N122" s="3"/>
    </row>
    <row r="123" spans="1:14" x14ac:dyDescent="0.15">
      <c r="A123" s="1" t="s">
        <v>16</v>
      </c>
      <c r="F123" s="50" t="s">
        <v>57</v>
      </c>
      <c r="G123" s="104"/>
      <c r="H123" s="97"/>
      <c r="L123" s="3"/>
      <c r="M123" s="3"/>
      <c r="N123" s="3"/>
    </row>
    <row r="124" spans="1:14" x14ac:dyDescent="0.15">
      <c r="F124" s="50" t="s">
        <v>101</v>
      </c>
      <c r="G124" s="106"/>
      <c r="H124" s="50" t="s">
        <v>17</v>
      </c>
      <c r="I124" s="109"/>
      <c r="J124" s="50" t="s">
        <v>33</v>
      </c>
      <c r="K124" s="81">
        <v>5</v>
      </c>
      <c r="L124" s="3"/>
      <c r="M124" s="3"/>
      <c r="N124" s="3"/>
    </row>
    <row r="125" spans="1:14" ht="6.75" customHeight="1" x14ac:dyDescent="0.15">
      <c r="L125" s="3"/>
      <c r="M125" s="3"/>
      <c r="N125" s="3"/>
    </row>
    <row r="126" spans="1:14" x14ac:dyDescent="0.15">
      <c r="J126" s="308" t="s">
        <v>1</v>
      </c>
      <c r="K126" s="308"/>
      <c r="L126" s="3"/>
      <c r="M126" s="3"/>
      <c r="N126" s="3"/>
    </row>
    <row r="127" spans="1:14" x14ac:dyDescent="0.15">
      <c r="A127" s="19"/>
      <c r="B127" s="19"/>
      <c r="C127" s="19"/>
      <c r="D127" s="19"/>
      <c r="E127" s="19"/>
      <c r="F127" s="309" t="s">
        <v>62</v>
      </c>
      <c r="G127" s="309"/>
      <c r="H127" s="67"/>
      <c r="I127" s="51"/>
      <c r="J127" s="67"/>
      <c r="K127" s="51"/>
      <c r="L127" s="3"/>
      <c r="M127" s="3"/>
      <c r="N127" s="3"/>
    </row>
    <row r="128" spans="1:14" ht="13.15" customHeight="1" x14ac:dyDescent="0.15">
      <c r="A128" s="20" t="s">
        <v>36</v>
      </c>
      <c r="B128" s="20" t="s">
        <v>59</v>
      </c>
      <c r="C128" s="183" t="s">
        <v>163</v>
      </c>
      <c r="D128" s="20" t="s">
        <v>60</v>
      </c>
      <c r="E128" s="20" t="s">
        <v>157</v>
      </c>
      <c r="F128" s="19" t="s">
        <v>109</v>
      </c>
      <c r="G128" s="58" t="s">
        <v>107</v>
      </c>
      <c r="H128" s="298" t="s">
        <v>29</v>
      </c>
      <c r="I128" s="310"/>
      <c r="J128" s="298" t="s">
        <v>166</v>
      </c>
      <c r="K128" s="310"/>
      <c r="L128" s="3"/>
      <c r="M128" s="3"/>
      <c r="N128" s="3"/>
    </row>
    <row r="129" spans="1:14" ht="12.75" customHeight="1" x14ac:dyDescent="0.15">
      <c r="A129" s="20"/>
      <c r="B129" s="20"/>
      <c r="C129" s="183" t="s">
        <v>164</v>
      </c>
      <c r="D129" s="20"/>
      <c r="E129" s="20" t="s">
        <v>136</v>
      </c>
      <c r="F129" s="20"/>
      <c r="G129" s="311" t="s">
        <v>162</v>
      </c>
      <c r="H129" s="298" t="s">
        <v>61</v>
      </c>
      <c r="I129" s="310"/>
      <c r="J129" s="298" t="s">
        <v>34</v>
      </c>
      <c r="K129" s="310"/>
      <c r="L129" s="3"/>
      <c r="M129" s="3"/>
      <c r="N129" s="3"/>
    </row>
    <row r="130" spans="1:14" ht="12.75" customHeight="1" x14ac:dyDescent="0.15">
      <c r="A130" s="20"/>
      <c r="B130" s="20"/>
      <c r="C130" s="20"/>
      <c r="D130" s="20"/>
      <c r="E130" s="20"/>
      <c r="F130" s="20"/>
      <c r="G130" s="312"/>
      <c r="H130" s="27"/>
      <c r="I130" s="75"/>
      <c r="J130" s="27"/>
      <c r="K130" s="75"/>
      <c r="L130" s="3"/>
      <c r="M130" s="3"/>
      <c r="N130" s="3"/>
    </row>
    <row r="131" spans="1:14" ht="12.75" customHeight="1" x14ac:dyDescent="0.15">
      <c r="A131" s="20"/>
      <c r="B131" s="20"/>
      <c r="C131" s="20"/>
      <c r="D131" s="20"/>
      <c r="E131" s="20"/>
      <c r="F131" s="20"/>
      <c r="G131" s="312"/>
      <c r="H131" s="27"/>
      <c r="I131" s="75"/>
      <c r="J131" s="27"/>
      <c r="K131" s="75"/>
      <c r="L131" s="3"/>
      <c r="M131" s="3"/>
      <c r="N131" s="3"/>
    </row>
    <row r="132" spans="1:14" ht="12.75" customHeight="1" x14ac:dyDescent="0.15">
      <c r="A132" s="20"/>
      <c r="B132" s="20"/>
      <c r="C132" s="20"/>
      <c r="D132" s="20"/>
      <c r="E132" s="20"/>
      <c r="F132" s="20"/>
      <c r="G132" s="312"/>
      <c r="H132" s="27"/>
      <c r="I132" s="75"/>
      <c r="J132" s="27"/>
      <c r="K132" s="75"/>
      <c r="L132" s="3"/>
      <c r="M132" s="3"/>
      <c r="N132" s="3"/>
    </row>
    <row r="133" spans="1:14" ht="12.75" customHeight="1" x14ac:dyDescent="0.15">
      <c r="A133" s="20"/>
      <c r="B133" s="20"/>
      <c r="C133" s="20"/>
      <c r="D133" s="20"/>
      <c r="E133" s="20"/>
      <c r="F133" s="20"/>
      <c r="G133" s="312"/>
      <c r="H133" s="27"/>
      <c r="I133" s="75"/>
      <c r="J133" s="27"/>
      <c r="K133" s="75"/>
      <c r="L133" s="3"/>
      <c r="M133" s="3"/>
      <c r="N133" s="3"/>
    </row>
    <row r="134" spans="1:14" ht="12.75" customHeight="1" x14ac:dyDescent="0.15">
      <c r="A134" s="20"/>
      <c r="B134" s="20"/>
      <c r="C134" s="20"/>
      <c r="D134" s="20"/>
      <c r="E134" s="20"/>
      <c r="F134" s="20"/>
      <c r="G134" s="312"/>
      <c r="H134" s="27"/>
      <c r="I134" s="75"/>
      <c r="J134" s="27"/>
      <c r="K134" s="75"/>
      <c r="L134" s="3"/>
      <c r="M134" s="3"/>
      <c r="N134" s="3"/>
    </row>
    <row r="135" spans="1:14" x14ac:dyDescent="0.15">
      <c r="A135" s="21"/>
      <c r="B135" s="21"/>
      <c r="C135" s="21"/>
      <c r="D135" s="21"/>
      <c r="E135" s="21"/>
      <c r="F135" s="21" t="s">
        <v>72</v>
      </c>
      <c r="G135" s="21" t="s">
        <v>40</v>
      </c>
      <c r="H135" s="68"/>
      <c r="I135" s="76" t="s">
        <v>27</v>
      </c>
      <c r="J135" s="68"/>
      <c r="K135" s="76" t="s">
        <v>110</v>
      </c>
      <c r="L135" s="3"/>
      <c r="M135" s="3"/>
      <c r="N135" s="3"/>
    </row>
    <row r="136" spans="1:14" s="3" customFormat="1" ht="20.25" customHeight="1" x14ac:dyDescent="0.15">
      <c r="A136" s="98">
        <v>4</v>
      </c>
      <c r="B136" s="100"/>
      <c r="C136" s="197"/>
      <c r="D136" s="101"/>
      <c r="E136" s="102"/>
      <c r="F136" s="103"/>
      <c r="G136" s="195"/>
      <c r="H136" s="108"/>
      <c r="I136" s="196" t="str">
        <f>IFERROR(VLOOKUP(N:N,補助基準額リスト!D:E,2,0),"")</f>
        <v/>
      </c>
      <c r="J136" s="300"/>
      <c r="K136" s="301"/>
      <c r="L136" s="3" t="str">
        <f>IFERROR(IF(C136=1,1,IF(C136=2,2,IF(C136=3,3,IF(C136=4,4,IF(C136=5,5,IF(C136=6,6,IF(C136="なし",0,""))))))),)</f>
        <v/>
      </c>
      <c r="M136" s="3" t="str">
        <f t="shared" si="5"/>
        <v/>
      </c>
      <c r="N136" s="3" t="str">
        <f t="shared" si="6"/>
        <v/>
      </c>
    </row>
    <row r="137" spans="1:14" s="3" customFormat="1" ht="20.25" customHeight="1" x14ac:dyDescent="0.15">
      <c r="A137" s="98">
        <v>5</v>
      </c>
      <c r="B137" s="100"/>
      <c r="C137" s="197"/>
      <c r="D137" s="101"/>
      <c r="E137" s="102"/>
      <c r="F137" s="103"/>
      <c r="G137" s="195"/>
      <c r="H137" s="108"/>
      <c r="I137" s="196" t="str">
        <f>IFERROR(VLOOKUP(N:N,補助基準額リスト!D:E,2,0),"")</f>
        <v/>
      </c>
      <c r="J137" s="302"/>
      <c r="K137" s="303"/>
      <c r="L137" s="3" t="str">
        <f t="shared" ref="L137:L147" si="8">IFERROR(IF(C137=1,1,IF(C137=2,2,IF(C137=3,3,IF(C137=4,4,IF(C137=5,5,IF(C137=6,6,IF(C137="なし",0,""))))))),)</f>
        <v/>
      </c>
      <c r="M137" s="3" t="str">
        <f t="shared" si="5"/>
        <v/>
      </c>
      <c r="N137" s="3" t="str">
        <f t="shared" si="6"/>
        <v/>
      </c>
    </row>
    <row r="138" spans="1:14" s="3" customFormat="1" ht="20.25" customHeight="1" x14ac:dyDescent="0.15">
      <c r="A138" s="98">
        <v>6</v>
      </c>
      <c r="B138" s="100"/>
      <c r="C138" s="197"/>
      <c r="D138" s="101"/>
      <c r="E138" s="102"/>
      <c r="F138" s="103"/>
      <c r="G138" s="195"/>
      <c r="H138" s="108"/>
      <c r="I138" s="196" t="str">
        <f>IFERROR(VLOOKUP(N:N,補助基準額リスト!D:E,2,0),"")</f>
        <v/>
      </c>
      <c r="J138" s="302"/>
      <c r="K138" s="303"/>
      <c r="L138" s="3" t="str">
        <f t="shared" si="8"/>
        <v/>
      </c>
      <c r="M138" s="3" t="str">
        <f t="shared" si="5"/>
        <v/>
      </c>
      <c r="N138" s="3" t="str">
        <f t="shared" si="6"/>
        <v/>
      </c>
    </row>
    <row r="139" spans="1:14" s="3" customFormat="1" ht="20.25" customHeight="1" x14ac:dyDescent="0.15">
      <c r="A139" s="98">
        <v>7</v>
      </c>
      <c r="B139" s="100"/>
      <c r="C139" s="197"/>
      <c r="D139" s="101"/>
      <c r="E139" s="102"/>
      <c r="F139" s="103"/>
      <c r="G139" s="195"/>
      <c r="H139" s="108"/>
      <c r="I139" s="196" t="str">
        <f>IFERROR(VLOOKUP(N:N,補助基準額リスト!D:E,2,0),"")</f>
        <v/>
      </c>
      <c r="J139" s="302"/>
      <c r="K139" s="303"/>
      <c r="L139" s="3" t="str">
        <f t="shared" si="8"/>
        <v/>
      </c>
      <c r="M139" s="3" t="str">
        <f t="shared" si="5"/>
        <v/>
      </c>
      <c r="N139" s="3" t="str">
        <f t="shared" si="6"/>
        <v/>
      </c>
    </row>
    <row r="140" spans="1:14" s="3" customFormat="1" ht="20.25" customHeight="1" x14ac:dyDescent="0.15">
      <c r="A140" s="98">
        <v>8</v>
      </c>
      <c r="B140" s="100"/>
      <c r="C140" s="197"/>
      <c r="D140" s="101"/>
      <c r="E140" s="102"/>
      <c r="F140" s="103"/>
      <c r="G140" s="195"/>
      <c r="H140" s="108"/>
      <c r="I140" s="196" t="str">
        <f>IFERROR(VLOOKUP(N:N,補助基準額リスト!D:E,2,0),"")</f>
        <v/>
      </c>
      <c r="J140" s="302"/>
      <c r="K140" s="303"/>
      <c r="L140" s="3" t="str">
        <f t="shared" si="8"/>
        <v/>
      </c>
      <c r="M140" s="3" t="str">
        <f t="shared" si="5"/>
        <v/>
      </c>
      <c r="N140" s="3" t="str">
        <f t="shared" si="6"/>
        <v/>
      </c>
    </row>
    <row r="141" spans="1:14" s="3" customFormat="1" ht="20.25" customHeight="1" x14ac:dyDescent="0.15">
      <c r="A141" s="98">
        <v>9</v>
      </c>
      <c r="B141" s="100"/>
      <c r="C141" s="197"/>
      <c r="D141" s="101"/>
      <c r="E141" s="102"/>
      <c r="F141" s="103"/>
      <c r="G141" s="195"/>
      <c r="H141" s="108"/>
      <c r="I141" s="196" t="str">
        <f>IFERROR(VLOOKUP(N:N,補助基準額リスト!D:E,2,0),"")</f>
        <v/>
      </c>
      <c r="J141" s="302"/>
      <c r="K141" s="303"/>
      <c r="L141" s="3" t="str">
        <f t="shared" si="8"/>
        <v/>
      </c>
      <c r="M141" s="3" t="str">
        <f t="shared" ref="M141:M202" si="9">IFERROR(IF(E141=12,12,IF(E141=30,30,IF(E141="なし",0,""))),)</f>
        <v/>
      </c>
      <c r="N141" s="3" t="str">
        <f t="shared" ref="N141:N202" si="10">IFERROR(L141&amp;D141&amp;M141,"")</f>
        <v/>
      </c>
    </row>
    <row r="142" spans="1:14" s="3" customFormat="1" ht="20.25" customHeight="1" x14ac:dyDescent="0.15">
      <c r="A142" s="98">
        <v>10</v>
      </c>
      <c r="B142" s="100"/>
      <c r="C142" s="197"/>
      <c r="D142" s="101"/>
      <c r="E142" s="102"/>
      <c r="F142" s="103"/>
      <c r="G142" s="195"/>
      <c r="H142" s="108"/>
      <c r="I142" s="196" t="str">
        <f>IFERROR(VLOOKUP(N:N,補助基準額リスト!D:E,2,0),"")</f>
        <v/>
      </c>
      <c r="J142" s="302"/>
      <c r="K142" s="303"/>
      <c r="L142" s="3" t="str">
        <f t="shared" si="8"/>
        <v/>
      </c>
      <c r="M142" s="3" t="str">
        <f t="shared" si="9"/>
        <v/>
      </c>
      <c r="N142" s="3" t="str">
        <f t="shared" si="10"/>
        <v/>
      </c>
    </row>
    <row r="143" spans="1:14" s="3" customFormat="1" ht="20.25" customHeight="1" x14ac:dyDescent="0.15">
      <c r="A143" s="98">
        <v>11</v>
      </c>
      <c r="B143" s="100"/>
      <c r="C143" s="197"/>
      <c r="D143" s="101"/>
      <c r="E143" s="102"/>
      <c r="F143" s="103"/>
      <c r="G143" s="195"/>
      <c r="H143" s="108"/>
      <c r="I143" s="196" t="str">
        <f>IFERROR(VLOOKUP(N:N,補助基準額リスト!D:E,2,0),"")</f>
        <v/>
      </c>
      <c r="J143" s="302"/>
      <c r="K143" s="303"/>
      <c r="L143" s="3" t="str">
        <f t="shared" si="8"/>
        <v/>
      </c>
      <c r="M143" s="3" t="str">
        <f t="shared" si="9"/>
        <v/>
      </c>
      <c r="N143" s="3" t="str">
        <f t="shared" si="10"/>
        <v/>
      </c>
    </row>
    <row r="144" spans="1:14" s="3" customFormat="1" ht="20.25" customHeight="1" x14ac:dyDescent="0.15">
      <c r="A144" s="98">
        <v>12</v>
      </c>
      <c r="B144" s="100"/>
      <c r="C144" s="197"/>
      <c r="D144" s="101"/>
      <c r="E144" s="102"/>
      <c r="F144" s="103"/>
      <c r="G144" s="195"/>
      <c r="H144" s="108"/>
      <c r="I144" s="196" t="str">
        <f>IFERROR(VLOOKUP(N:N,補助基準額リスト!D:E,2,0),"")</f>
        <v/>
      </c>
      <c r="J144" s="302"/>
      <c r="K144" s="303"/>
      <c r="L144" s="3" t="str">
        <f t="shared" si="8"/>
        <v/>
      </c>
      <c r="M144" s="3" t="str">
        <f t="shared" si="9"/>
        <v/>
      </c>
      <c r="N144" s="3" t="str">
        <f t="shared" si="10"/>
        <v/>
      </c>
    </row>
    <row r="145" spans="1:14" s="3" customFormat="1" ht="20.25" customHeight="1" x14ac:dyDescent="0.15">
      <c r="A145" s="98">
        <v>1</v>
      </c>
      <c r="B145" s="100"/>
      <c r="C145" s="197"/>
      <c r="D145" s="101"/>
      <c r="E145" s="102"/>
      <c r="F145" s="103"/>
      <c r="G145" s="195"/>
      <c r="H145" s="108"/>
      <c r="I145" s="196" t="str">
        <f>IFERROR(VLOOKUP(N:N,補助基準額リスト!D:E,2,0),"")</f>
        <v/>
      </c>
      <c r="J145" s="302"/>
      <c r="K145" s="303"/>
      <c r="L145" s="3" t="str">
        <f t="shared" si="8"/>
        <v/>
      </c>
      <c r="M145" s="3" t="str">
        <f t="shared" si="9"/>
        <v/>
      </c>
      <c r="N145" s="3" t="str">
        <f t="shared" si="10"/>
        <v/>
      </c>
    </row>
    <row r="146" spans="1:14" s="3" customFormat="1" ht="20.25" customHeight="1" x14ac:dyDescent="0.15">
      <c r="A146" s="98">
        <v>2</v>
      </c>
      <c r="B146" s="100"/>
      <c r="C146" s="197"/>
      <c r="D146" s="101"/>
      <c r="E146" s="102"/>
      <c r="F146" s="103"/>
      <c r="G146" s="195"/>
      <c r="H146" s="108"/>
      <c r="I146" s="196" t="str">
        <f>IFERROR(VLOOKUP(N:N,補助基準額リスト!D:E,2,0),"")</f>
        <v/>
      </c>
      <c r="J146" s="302"/>
      <c r="K146" s="303"/>
      <c r="L146" s="3" t="str">
        <f t="shared" si="8"/>
        <v/>
      </c>
      <c r="M146" s="3" t="str">
        <f t="shared" si="9"/>
        <v/>
      </c>
      <c r="N146" s="3" t="str">
        <f t="shared" si="10"/>
        <v/>
      </c>
    </row>
    <row r="147" spans="1:14" s="3" customFormat="1" ht="20.25" customHeight="1" x14ac:dyDescent="0.15">
      <c r="A147" s="98">
        <v>3</v>
      </c>
      <c r="B147" s="100"/>
      <c r="C147" s="197"/>
      <c r="D147" s="101"/>
      <c r="E147" s="102"/>
      <c r="F147" s="103"/>
      <c r="G147" s="195"/>
      <c r="H147" s="108"/>
      <c r="I147" s="196" t="str">
        <f>IFERROR(VLOOKUP(N:N,補助基準額リスト!D:E,2,0),"")</f>
        <v/>
      </c>
      <c r="J147" s="304"/>
      <c r="K147" s="305"/>
      <c r="L147" s="3" t="str">
        <f t="shared" si="8"/>
        <v/>
      </c>
      <c r="M147" s="3" t="str">
        <f t="shared" si="9"/>
        <v/>
      </c>
      <c r="N147" s="3" t="str">
        <f t="shared" si="10"/>
        <v/>
      </c>
    </row>
    <row r="148" spans="1:14" s="3" customFormat="1" ht="20.25" customHeight="1" x14ac:dyDescent="0.15">
      <c r="A148" s="22" t="s">
        <v>55</v>
      </c>
      <c r="B148" s="32"/>
      <c r="C148" s="32"/>
      <c r="D148" s="32"/>
      <c r="E148" s="32"/>
      <c r="F148" s="284">
        <f>SUM(F136:F147)</f>
        <v>0</v>
      </c>
      <c r="G148" s="284">
        <f>SUM(G136:G147)</f>
        <v>0</v>
      </c>
      <c r="H148" s="285"/>
      <c r="I148" s="286">
        <f>SUM(I136:I147)</f>
        <v>0</v>
      </c>
      <c r="J148" s="285"/>
      <c r="K148" s="286">
        <f>I148-G148</f>
        <v>0</v>
      </c>
    </row>
    <row r="149" spans="1:14" ht="6.75" customHeight="1" x14ac:dyDescent="0.15">
      <c r="L149" s="3"/>
      <c r="M149" s="3"/>
      <c r="N149" s="3"/>
    </row>
    <row r="150" spans="1:14" ht="20.25" customHeight="1" x14ac:dyDescent="0.15">
      <c r="L150" s="3"/>
      <c r="M150" s="3"/>
      <c r="N150" s="3"/>
    </row>
    <row r="151" spans="1:14" x14ac:dyDescent="0.15">
      <c r="L151" s="3"/>
      <c r="M151" s="3"/>
      <c r="N151" s="3"/>
    </row>
    <row r="152" spans="1:14" x14ac:dyDescent="0.15">
      <c r="A152" s="1" t="s">
        <v>71</v>
      </c>
      <c r="L152" s="3"/>
      <c r="M152" s="3"/>
      <c r="N152" s="3"/>
    </row>
    <row r="153" spans="1:14" x14ac:dyDescent="0.15">
      <c r="A153" s="1" t="s">
        <v>16</v>
      </c>
      <c r="F153" s="50" t="s">
        <v>57</v>
      </c>
      <c r="G153" s="107"/>
      <c r="H153" s="97"/>
      <c r="L153" s="3"/>
      <c r="M153" s="3"/>
      <c r="N153" s="3"/>
    </row>
    <row r="154" spans="1:14" x14ac:dyDescent="0.15">
      <c r="F154" s="50" t="s">
        <v>101</v>
      </c>
      <c r="G154" s="107"/>
      <c r="H154" s="50" t="s">
        <v>17</v>
      </c>
      <c r="I154" s="104"/>
      <c r="J154" s="50" t="s">
        <v>33</v>
      </c>
      <c r="K154" s="81">
        <v>6</v>
      </c>
      <c r="L154" s="3"/>
      <c r="M154" s="3"/>
      <c r="N154" s="3"/>
    </row>
    <row r="155" spans="1:14" ht="6.75" customHeight="1" x14ac:dyDescent="0.15">
      <c r="L155" s="3"/>
      <c r="M155" s="3"/>
      <c r="N155" s="3"/>
    </row>
    <row r="156" spans="1:14" x14ac:dyDescent="0.15">
      <c r="J156" s="308" t="s">
        <v>1</v>
      </c>
      <c r="K156" s="308"/>
      <c r="L156" s="3"/>
      <c r="M156" s="3"/>
      <c r="N156" s="3"/>
    </row>
    <row r="157" spans="1:14" ht="13.5" customHeight="1" x14ac:dyDescent="0.15">
      <c r="A157" s="19"/>
      <c r="B157" s="19"/>
      <c r="C157" s="19"/>
      <c r="D157" s="19"/>
      <c r="E157" s="19"/>
      <c r="F157" s="309" t="s">
        <v>62</v>
      </c>
      <c r="G157" s="309"/>
      <c r="H157" s="67"/>
      <c r="I157" s="51"/>
      <c r="J157" s="67"/>
      <c r="K157" s="51"/>
      <c r="L157" s="3"/>
      <c r="M157" s="3"/>
      <c r="N157" s="3"/>
    </row>
    <row r="158" spans="1:14" ht="13.15" customHeight="1" x14ac:dyDescent="0.15">
      <c r="A158" s="20" t="s">
        <v>36</v>
      </c>
      <c r="B158" s="20" t="s">
        <v>59</v>
      </c>
      <c r="C158" s="183" t="s">
        <v>163</v>
      </c>
      <c r="D158" s="20" t="s">
        <v>60</v>
      </c>
      <c r="E158" s="20" t="s">
        <v>157</v>
      </c>
      <c r="F158" s="19" t="s">
        <v>109</v>
      </c>
      <c r="G158" s="58" t="s">
        <v>107</v>
      </c>
      <c r="H158" s="298" t="s">
        <v>29</v>
      </c>
      <c r="I158" s="310"/>
      <c r="J158" s="298" t="s">
        <v>166</v>
      </c>
      <c r="K158" s="310"/>
      <c r="L158" s="3"/>
      <c r="M158" s="3"/>
      <c r="N158" s="3"/>
    </row>
    <row r="159" spans="1:14" ht="12.75" customHeight="1" x14ac:dyDescent="0.15">
      <c r="A159" s="20"/>
      <c r="B159" s="20"/>
      <c r="C159" s="183" t="s">
        <v>164</v>
      </c>
      <c r="D159" s="20"/>
      <c r="E159" s="20" t="s">
        <v>136</v>
      </c>
      <c r="F159" s="20"/>
      <c r="G159" s="311" t="s">
        <v>162</v>
      </c>
      <c r="H159" s="298" t="s">
        <v>61</v>
      </c>
      <c r="I159" s="310"/>
      <c r="J159" s="298" t="s">
        <v>34</v>
      </c>
      <c r="K159" s="310"/>
      <c r="L159" s="3"/>
      <c r="M159" s="3"/>
      <c r="N159" s="3"/>
    </row>
    <row r="160" spans="1:14" ht="12.75" customHeight="1" x14ac:dyDescent="0.15">
      <c r="A160" s="20"/>
      <c r="B160" s="20"/>
      <c r="C160" s="20"/>
      <c r="D160" s="20"/>
      <c r="E160" s="20"/>
      <c r="F160" s="20"/>
      <c r="G160" s="312"/>
      <c r="H160" s="27"/>
      <c r="I160" s="75"/>
      <c r="J160" s="27"/>
      <c r="K160" s="75"/>
      <c r="L160" s="3"/>
      <c r="M160" s="3"/>
      <c r="N160" s="3"/>
    </row>
    <row r="161" spans="1:14" ht="12.75" customHeight="1" x14ac:dyDescent="0.15">
      <c r="A161" s="20"/>
      <c r="B161" s="20"/>
      <c r="C161" s="20"/>
      <c r="D161" s="20"/>
      <c r="E161" s="20"/>
      <c r="F161" s="20"/>
      <c r="G161" s="312"/>
      <c r="H161" s="27"/>
      <c r="I161" s="75"/>
      <c r="J161" s="27"/>
      <c r="K161" s="75"/>
      <c r="L161" s="3"/>
      <c r="M161" s="3"/>
      <c r="N161" s="3"/>
    </row>
    <row r="162" spans="1:14" ht="12.75" customHeight="1" x14ac:dyDescent="0.15">
      <c r="A162" s="20"/>
      <c r="B162" s="20"/>
      <c r="C162" s="20"/>
      <c r="D162" s="20"/>
      <c r="E162" s="20"/>
      <c r="F162" s="20"/>
      <c r="G162" s="312"/>
      <c r="H162" s="27"/>
      <c r="I162" s="75"/>
      <c r="J162" s="27"/>
      <c r="K162" s="75"/>
      <c r="L162" s="3"/>
      <c r="M162" s="3"/>
      <c r="N162" s="3"/>
    </row>
    <row r="163" spans="1:14" ht="12.75" customHeight="1" x14ac:dyDescent="0.15">
      <c r="A163" s="20"/>
      <c r="B163" s="20"/>
      <c r="C163" s="20"/>
      <c r="D163" s="20"/>
      <c r="E163" s="20"/>
      <c r="F163" s="20"/>
      <c r="G163" s="312"/>
      <c r="H163" s="27"/>
      <c r="I163" s="75"/>
      <c r="J163" s="27"/>
      <c r="K163" s="75"/>
      <c r="L163" s="3"/>
      <c r="M163" s="3"/>
      <c r="N163" s="3"/>
    </row>
    <row r="164" spans="1:14" ht="12.75" customHeight="1" x14ac:dyDescent="0.15">
      <c r="A164" s="20"/>
      <c r="B164" s="20"/>
      <c r="C164" s="20"/>
      <c r="D164" s="20"/>
      <c r="E164" s="20"/>
      <c r="F164" s="20"/>
      <c r="G164" s="312"/>
      <c r="H164" s="27"/>
      <c r="I164" s="75"/>
      <c r="J164" s="27"/>
      <c r="K164" s="75"/>
      <c r="L164" s="3"/>
      <c r="M164" s="3"/>
      <c r="N164" s="3"/>
    </row>
    <row r="165" spans="1:14" x14ac:dyDescent="0.15">
      <c r="A165" s="21"/>
      <c r="B165" s="21"/>
      <c r="C165" s="21"/>
      <c r="D165" s="21"/>
      <c r="E165" s="21"/>
      <c r="F165" s="21" t="s">
        <v>72</v>
      </c>
      <c r="G165" s="21" t="s">
        <v>40</v>
      </c>
      <c r="H165" s="68"/>
      <c r="I165" s="76" t="s">
        <v>27</v>
      </c>
      <c r="J165" s="68"/>
      <c r="K165" s="76" t="s">
        <v>110</v>
      </c>
      <c r="L165" s="3"/>
      <c r="M165" s="3"/>
      <c r="N165" s="3"/>
    </row>
    <row r="166" spans="1:14" s="3" customFormat="1" ht="20.25" customHeight="1" x14ac:dyDescent="0.15">
      <c r="A166" s="98">
        <v>4</v>
      </c>
      <c r="B166" s="100"/>
      <c r="C166" s="197"/>
      <c r="D166" s="101"/>
      <c r="E166" s="102"/>
      <c r="F166" s="103"/>
      <c r="G166" s="195"/>
      <c r="H166" s="108"/>
      <c r="I166" s="196" t="str">
        <f>IFERROR(VLOOKUP(N:N,補助基準額リスト!D:E,2,0),"")</f>
        <v/>
      </c>
      <c r="J166" s="300"/>
      <c r="K166" s="301"/>
      <c r="L166" s="3" t="str">
        <f>IFERROR(IF(C166=1,1,IF(C166=2,2,IF(C166=3,3,IF(C166=4,4,IF(C166=5,5,IF(C166=6,6,IF(C166="なし",0,""))))))),)</f>
        <v/>
      </c>
      <c r="M166" s="3" t="str">
        <f t="shared" si="9"/>
        <v/>
      </c>
      <c r="N166" s="3" t="str">
        <f t="shared" si="10"/>
        <v/>
      </c>
    </row>
    <row r="167" spans="1:14" s="3" customFormat="1" ht="20.25" customHeight="1" x14ac:dyDescent="0.15">
      <c r="A167" s="98">
        <v>5</v>
      </c>
      <c r="B167" s="100"/>
      <c r="C167" s="197"/>
      <c r="D167" s="101"/>
      <c r="E167" s="102"/>
      <c r="F167" s="103"/>
      <c r="G167" s="195"/>
      <c r="H167" s="108"/>
      <c r="I167" s="196" t="str">
        <f>IFERROR(VLOOKUP(N:N,補助基準額リスト!D:E,2,0),"")</f>
        <v/>
      </c>
      <c r="J167" s="302"/>
      <c r="K167" s="303"/>
      <c r="L167" s="3" t="str">
        <f t="shared" ref="L167:L177" si="11">IFERROR(IF(C167=1,1,IF(C167=2,2,IF(C167=3,3,IF(C167=4,4,IF(C167=5,5,IF(C167=6,6,IF(C167="なし",0,""))))))),)</f>
        <v/>
      </c>
      <c r="M167" s="3" t="str">
        <f t="shared" si="9"/>
        <v/>
      </c>
      <c r="N167" s="3" t="str">
        <f t="shared" si="10"/>
        <v/>
      </c>
    </row>
    <row r="168" spans="1:14" s="3" customFormat="1" ht="20.25" customHeight="1" x14ac:dyDescent="0.15">
      <c r="A168" s="98">
        <v>6</v>
      </c>
      <c r="B168" s="100"/>
      <c r="C168" s="197"/>
      <c r="D168" s="101"/>
      <c r="E168" s="102"/>
      <c r="F168" s="103"/>
      <c r="G168" s="195"/>
      <c r="H168" s="108"/>
      <c r="I168" s="196" t="str">
        <f>IFERROR(VLOOKUP(N:N,補助基準額リスト!D:E,2,0),"")</f>
        <v/>
      </c>
      <c r="J168" s="302"/>
      <c r="K168" s="303"/>
      <c r="L168" s="3" t="str">
        <f t="shared" si="11"/>
        <v/>
      </c>
      <c r="M168" s="3" t="str">
        <f t="shared" si="9"/>
        <v/>
      </c>
      <c r="N168" s="3" t="str">
        <f t="shared" si="10"/>
        <v/>
      </c>
    </row>
    <row r="169" spans="1:14" s="3" customFormat="1" ht="20.25" customHeight="1" x14ac:dyDescent="0.15">
      <c r="A169" s="98">
        <v>7</v>
      </c>
      <c r="B169" s="100"/>
      <c r="C169" s="197"/>
      <c r="D169" s="101"/>
      <c r="E169" s="102"/>
      <c r="F169" s="103"/>
      <c r="G169" s="195"/>
      <c r="H169" s="108"/>
      <c r="I169" s="196" t="str">
        <f>IFERROR(VLOOKUP(N:N,補助基準額リスト!D:E,2,0),"")</f>
        <v/>
      </c>
      <c r="J169" s="302"/>
      <c r="K169" s="303"/>
      <c r="L169" s="3" t="str">
        <f t="shared" si="11"/>
        <v/>
      </c>
      <c r="M169" s="3" t="str">
        <f t="shared" si="9"/>
        <v/>
      </c>
      <c r="N169" s="3" t="str">
        <f t="shared" si="10"/>
        <v/>
      </c>
    </row>
    <row r="170" spans="1:14" s="3" customFormat="1" ht="20.25" customHeight="1" x14ac:dyDescent="0.15">
      <c r="A170" s="98">
        <v>8</v>
      </c>
      <c r="B170" s="100"/>
      <c r="C170" s="197"/>
      <c r="D170" s="101"/>
      <c r="E170" s="102"/>
      <c r="F170" s="103"/>
      <c r="G170" s="195"/>
      <c r="H170" s="108"/>
      <c r="I170" s="196" t="str">
        <f>IFERROR(VLOOKUP(N:N,補助基準額リスト!D:E,2,0),"")</f>
        <v/>
      </c>
      <c r="J170" s="302"/>
      <c r="K170" s="303"/>
      <c r="L170" s="3" t="str">
        <f t="shared" si="11"/>
        <v/>
      </c>
      <c r="M170" s="3" t="str">
        <f t="shared" si="9"/>
        <v/>
      </c>
      <c r="N170" s="3" t="str">
        <f t="shared" si="10"/>
        <v/>
      </c>
    </row>
    <row r="171" spans="1:14" s="3" customFormat="1" ht="20.25" customHeight="1" x14ac:dyDescent="0.15">
      <c r="A171" s="98">
        <v>9</v>
      </c>
      <c r="B171" s="100"/>
      <c r="C171" s="197"/>
      <c r="D171" s="101"/>
      <c r="E171" s="102"/>
      <c r="F171" s="103"/>
      <c r="G171" s="195"/>
      <c r="H171" s="108"/>
      <c r="I171" s="196" t="str">
        <f>IFERROR(VLOOKUP(N:N,補助基準額リスト!D:E,2,0),"")</f>
        <v/>
      </c>
      <c r="J171" s="302"/>
      <c r="K171" s="303"/>
      <c r="L171" s="3" t="str">
        <f t="shared" si="11"/>
        <v/>
      </c>
      <c r="M171" s="3" t="str">
        <f t="shared" si="9"/>
        <v/>
      </c>
      <c r="N171" s="3" t="str">
        <f t="shared" si="10"/>
        <v/>
      </c>
    </row>
    <row r="172" spans="1:14" s="3" customFormat="1" ht="20.25" customHeight="1" x14ac:dyDescent="0.15">
      <c r="A172" s="98">
        <v>10</v>
      </c>
      <c r="B172" s="100"/>
      <c r="C172" s="197"/>
      <c r="D172" s="101"/>
      <c r="E172" s="102"/>
      <c r="F172" s="103"/>
      <c r="G172" s="195"/>
      <c r="H172" s="108"/>
      <c r="I172" s="196" t="str">
        <f>IFERROR(VLOOKUP(N:N,補助基準額リスト!D:E,2,0),"")</f>
        <v/>
      </c>
      <c r="J172" s="302"/>
      <c r="K172" s="303"/>
      <c r="L172" s="3" t="str">
        <f t="shared" si="11"/>
        <v/>
      </c>
      <c r="M172" s="3" t="str">
        <f t="shared" si="9"/>
        <v/>
      </c>
      <c r="N172" s="3" t="str">
        <f t="shared" si="10"/>
        <v/>
      </c>
    </row>
    <row r="173" spans="1:14" s="3" customFormat="1" ht="20.25" customHeight="1" x14ac:dyDescent="0.15">
      <c r="A173" s="98">
        <v>11</v>
      </c>
      <c r="B173" s="100"/>
      <c r="C173" s="197"/>
      <c r="D173" s="101"/>
      <c r="E173" s="102"/>
      <c r="F173" s="103"/>
      <c r="G173" s="195"/>
      <c r="H173" s="108"/>
      <c r="I173" s="196" t="str">
        <f>IFERROR(VLOOKUP(N:N,補助基準額リスト!D:E,2,0),"")</f>
        <v/>
      </c>
      <c r="J173" s="302"/>
      <c r="K173" s="303"/>
      <c r="L173" s="3" t="str">
        <f t="shared" si="11"/>
        <v/>
      </c>
      <c r="M173" s="3" t="str">
        <f t="shared" si="9"/>
        <v/>
      </c>
      <c r="N173" s="3" t="str">
        <f t="shared" si="10"/>
        <v/>
      </c>
    </row>
    <row r="174" spans="1:14" s="3" customFormat="1" ht="20.25" customHeight="1" x14ac:dyDescent="0.15">
      <c r="A174" s="98">
        <v>12</v>
      </c>
      <c r="B174" s="100"/>
      <c r="C174" s="197"/>
      <c r="D174" s="101"/>
      <c r="E174" s="102"/>
      <c r="F174" s="103"/>
      <c r="G174" s="195"/>
      <c r="H174" s="108"/>
      <c r="I174" s="196" t="str">
        <f>IFERROR(VLOOKUP(N:N,補助基準額リスト!D:E,2,0),"")</f>
        <v/>
      </c>
      <c r="J174" s="302"/>
      <c r="K174" s="303"/>
      <c r="L174" s="3" t="str">
        <f t="shared" si="11"/>
        <v/>
      </c>
      <c r="M174" s="3" t="str">
        <f t="shared" si="9"/>
        <v/>
      </c>
      <c r="N174" s="3" t="str">
        <f t="shared" si="10"/>
        <v/>
      </c>
    </row>
    <row r="175" spans="1:14" s="3" customFormat="1" ht="20.25" customHeight="1" x14ac:dyDescent="0.15">
      <c r="A175" s="98">
        <v>1</v>
      </c>
      <c r="B175" s="100"/>
      <c r="C175" s="197"/>
      <c r="D175" s="101"/>
      <c r="E175" s="102"/>
      <c r="F175" s="103"/>
      <c r="G175" s="195"/>
      <c r="H175" s="108"/>
      <c r="I175" s="196" t="str">
        <f>IFERROR(VLOOKUP(N:N,補助基準額リスト!D:E,2,0),"")</f>
        <v/>
      </c>
      <c r="J175" s="302"/>
      <c r="K175" s="303"/>
      <c r="L175" s="3" t="str">
        <f t="shared" si="11"/>
        <v/>
      </c>
      <c r="M175" s="3" t="str">
        <f t="shared" si="9"/>
        <v/>
      </c>
      <c r="N175" s="3" t="str">
        <f t="shared" si="10"/>
        <v/>
      </c>
    </row>
    <row r="176" spans="1:14" s="3" customFormat="1" ht="20.25" customHeight="1" x14ac:dyDescent="0.15">
      <c r="A176" s="98">
        <v>2</v>
      </c>
      <c r="B176" s="100"/>
      <c r="C176" s="197"/>
      <c r="D176" s="101"/>
      <c r="E176" s="102"/>
      <c r="F176" s="103"/>
      <c r="G176" s="195"/>
      <c r="H176" s="108"/>
      <c r="I176" s="196" t="str">
        <f>IFERROR(VLOOKUP(N:N,補助基準額リスト!D:E,2,0),"")</f>
        <v/>
      </c>
      <c r="J176" s="302"/>
      <c r="K176" s="303"/>
      <c r="L176" s="3" t="str">
        <f t="shared" si="11"/>
        <v/>
      </c>
      <c r="M176" s="3" t="str">
        <f t="shared" si="9"/>
        <v/>
      </c>
      <c r="N176" s="3" t="str">
        <f t="shared" si="10"/>
        <v/>
      </c>
    </row>
    <row r="177" spans="1:14" s="3" customFormat="1" ht="20.25" customHeight="1" x14ac:dyDescent="0.15">
      <c r="A177" s="98">
        <v>3</v>
      </c>
      <c r="B177" s="100"/>
      <c r="C177" s="197"/>
      <c r="D177" s="101"/>
      <c r="E177" s="102"/>
      <c r="F177" s="103"/>
      <c r="G177" s="195"/>
      <c r="H177" s="108"/>
      <c r="I177" s="196" t="str">
        <f>IFERROR(VLOOKUP(N:N,補助基準額リスト!D:E,2,0),"")</f>
        <v/>
      </c>
      <c r="J177" s="304"/>
      <c r="K177" s="305"/>
      <c r="L177" s="3" t="str">
        <f t="shared" si="11"/>
        <v/>
      </c>
      <c r="M177" s="3" t="str">
        <f t="shared" si="9"/>
        <v/>
      </c>
      <c r="N177" s="3" t="str">
        <f t="shared" si="10"/>
        <v/>
      </c>
    </row>
    <row r="178" spans="1:14" s="3" customFormat="1" ht="20.25" customHeight="1" x14ac:dyDescent="0.15">
      <c r="A178" s="22" t="s">
        <v>55</v>
      </c>
      <c r="B178" s="32"/>
      <c r="C178" s="32"/>
      <c r="D178" s="32"/>
      <c r="E178" s="32"/>
      <c r="F178" s="289">
        <f>SUM(F166:F177)</f>
        <v>0</v>
      </c>
      <c r="G178" s="289">
        <f>SUM(G166:G177)</f>
        <v>0</v>
      </c>
      <c r="H178" s="287"/>
      <c r="I178" s="288">
        <f>SUM(I166:I177)</f>
        <v>0</v>
      </c>
      <c r="J178" s="287"/>
      <c r="K178" s="288">
        <f>I178-G178</f>
        <v>0</v>
      </c>
    </row>
    <row r="179" spans="1:14" ht="6.75" customHeight="1" x14ac:dyDescent="0.15">
      <c r="L179" s="3"/>
      <c r="M179" s="3"/>
      <c r="N179" s="3"/>
    </row>
    <row r="180" spans="1:14" ht="20.25" customHeight="1" x14ac:dyDescent="0.15">
      <c r="L180" s="3"/>
      <c r="M180" s="3"/>
      <c r="N180" s="3"/>
    </row>
    <row r="181" spans="1:14" x14ac:dyDescent="0.15">
      <c r="L181" s="3"/>
      <c r="M181" s="3"/>
      <c r="N181" s="3"/>
    </row>
    <row r="182" spans="1:14" x14ac:dyDescent="0.15">
      <c r="A182" s="1" t="s">
        <v>71</v>
      </c>
      <c r="L182" s="3"/>
      <c r="M182" s="3"/>
      <c r="N182" s="3"/>
    </row>
    <row r="183" spans="1:14" x14ac:dyDescent="0.15">
      <c r="A183" s="1" t="s">
        <v>16</v>
      </c>
      <c r="F183" s="50" t="s">
        <v>57</v>
      </c>
      <c r="G183" s="107"/>
      <c r="H183" s="97"/>
      <c r="L183" s="3"/>
      <c r="M183" s="3"/>
      <c r="N183" s="3"/>
    </row>
    <row r="184" spans="1:14" x14ac:dyDescent="0.15">
      <c r="F184" s="50" t="s">
        <v>101</v>
      </c>
      <c r="G184" s="107"/>
      <c r="H184" s="50" t="s">
        <v>17</v>
      </c>
      <c r="I184" s="104"/>
      <c r="J184" s="50" t="s">
        <v>33</v>
      </c>
      <c r="K184" s="81">
        <v>7</v>
      </c>
      <c r="L184" s="3"/>
      <c r="M184" s="3"/>
      <c r="N184" s="3"/>
    </row>
    <row r="185" spans="1:14" ht="6.75" customHeight="1" x14ac:dyDescent="0.15">
      <c r="L185" s="3"/>
      <c r="M185" s="3"/>
      <c r="N185" s="3"/>
    </row>
    <row r="186" spans="1:14" x14ac:dyDescent="0.15">
      <c r="J186" s="308" t="s">
        <v>1</v>
      </c>
      <c r="K186" s="308"/>
      <c r="L186" s="3"/>
      <c r="M186" s="3"/>
      <c r="N186" s="3"/>
    </row>
    <row r="187" spans="1:14" x14ac:dyDescent="0.15">
      <c r="A187" s="19"/>
      <c r="B187" s="19"/>
      <c r="C187" s="19"/>
      <c r="D187" s="19"/>
      <c r="E187" s="19"/>
      <c r="F187" s="309" t="s">
        <v>62</v>
      </c>
      <c r="G187" s="309"/>
      <c r="H187" s="67"/>
      <c r="I187" s="51"/>
      <c r="J187" s="67"/>
      <c r="K187" s="51"/>
      <c r="L187" s="3"/>
      <c r="M187" s="3"/>
      <c r="N187" s="3"/>
    </row>
    <row r="188" spans="1:14" ht="13.15" customHeight="1" x14ac:dyDescent="0.15">
      <c r="A188" s="20" t="s">
        <v>36</v>
      </c>
      <c r="B188" s="20" t="s">
        <v>59</v>
      </c>
      <c r="C188" s="183" t="s">
        <v>163</v>
      </c>
      <c r="D188" s="20" t="s">
        <v>60</v>
      </c>
      <c r="E188" s="20" t="s">
        <v>157</v>
      </c>
      <c r="F188" s="19" t="s">
        <v>109</v>
      </c>
      <c r="G188" s="58" t="s">
        <v>165</v>
      </c>
      <c r="H188" s="298" t="s">
        <v>29</v>
      </c>
      <c r="I188" s="310"/>
      <c r="J188" s="298" t="s">
        <v>166</v>
      </c>
      <c r="K188" s="310"/>
      <c r="L188" s="3"/>
      <c r="M188" s="3"/>
      <c r="N188" s="3"/>
    </row>
    <row r="189" spans="1:14" ht="12.75" customHeight="1" x14ac:dyDescent="0.15">
      <c r="A189" s="20"/>
      <c r="B189" s="20"/>
      <c r="C189" s="183" t="s">
        <v>164</v>
      </c>
      <c r="D189" s="20"/>
      <c r="E189" s="20" t="s">
        <v>136</v>
      </c>
      <c r="F189" s="20"/>
      <c r="G189" s="311" t="s">
        <v>162</v>
      </c>
      <c r="H189" s="298" t="s">
        <v>61</v>
      </c>
      <c r="I189" s="310"/>
      <c r="J189" s="298" t="s">
        <v>34</v>
      </c>
      <c r="K189" s="310"/>
      <c r="L189" s="3"/>
      <c r="M189" s="3"/>
      <c r="N189" s="3"/>
    </row>
    <row r="190" spans="1:14" ht="12.75" customHeight="1" x14ac:dyDescent="0.15">
      <c r="A190" s="20"/>
      <c r="B190" s="20"/>
      <c r="C190" s="20"/>
      <c r="D190" s="20"/>
      <c r="E190" s="20"/>
      <c r="F190" s="20"/>
      <c r="G190" s="312"/>
      <c r="H190" s="27"/>
      <c r="I190" s="75"/>
      <c r="J190" s="27"/>
      <c r="K190" s="75"/>
      <c r="L190" s="3"/>
      <c r="M190" s="3"/>
      <c r="N190" s="3"/>
    </row>
    <row r="191" spans="1:14" ht="12.75" customHeight="1" x14ac:dyDescent="0.15">
      <c r="A191" s="20"/>
      <c r="B191" s="20"/>
      <c r="C191" s="20"/>
      <c r="D191" s="20"/>
      <c r="E191" s="20"/>
      <c r="F191" s="20"/>
      <c r="G191" s="312"/>
      <c r="H191" s="27"/>
      <c r="I191" s="75"/>
      <c r="J191" s="27"/>
      <c r="K191" s="75"/>
      <c r="L191" s="3"/>
      <c r="M191" s="3"/>
      <c r="N191" s="3"/>
    </row>
    <row r="192" spans="1:14" ht="12.75" customHeight="1" x14ac:dyDescent="0.15">
      <c r="A192" s="20"/>
      <c r="B192" s="20"/>
      <c r="C192" s="20"/>
      <c r="D192" s="20"/>
      <c r="E192" s="20"/>
      <c r="F192" s="20"/>
      <c r="G192" s="312"/>
      <c r="H192" s="27"/>
      <c r="I192" s="75"/>
      <c r="J192" s="27"/>
      <c r="K192" s="75"/>
      <c r="L192" s="3"/>
      <c r="M192" s="3"/>
      <c r="N192" s="3"/>
    </row>
    <row r="193" spans="1:14" ht="12.75" customHeight="1" x14ac:dyDescent="0.15">
      <c r="A193" s="20"/>
      <c r="B193" s="20"/>
      <c r="C193" s="20"/>
      <c r="D193" s="20"/>
      <c r="E193" s="20"/>
      <c r="F193" s="20"/>
      <c r="G193" s="312"/>
      <c r="H193" s="27"/>
      <c r="I193" s="75"/>
      <c r="J193" s="27"/>
      <c r="K193" s="75"/>
      <c r="L193" s="3"/>
      <c r="M193" s="3"/>
      <c r="N193" s="3"/>
    </row>
    <row r="194" spans="1:14" ht="12.75" customHeight="1" x14ac:dyDescent="0.15">
      <c r="A194" s="20"/>
      <c r="B194" s="20"/>
      <c r="C194" s="20"/>
      <c r="D194" s="20"/>
      <c r="E194" s="20"/>
      <c r="F194" s="20"/>
      <c r="G194" s="312"/>
      <c r="H194" s="27"/>
      <c r="I194" s="75"/>
      <c r="J194" s="27"/>
      <c r="K194" s="75"/>
      <c r="L194" s="3"/>
      <c r="M194" s="3"/>
      <c r="N194" s="3"/>
    </row>
    <row r="195" spans="1:14" x14ac:dyDescent="0.15">
      <c r="A195" s="21"/>
      <c r="B195" s="21"/>
      <c r="C195" s="21"/>
      <c r="D195" s="21"/>
      <c r="E195" s="21"/>
      <c r="F195" s="21" t="s">
        <v>72</v>
      </c>
      <c r="G195" s="21" t="s">
        <v>40</v>
      </c>
      <c r="H195" s="68"/>
      <c r="I195" s="76" t="s">
        <v>27</v>
      </c>
      <c r="J195" s="68"/>
      <c r="K195" s="76" t="s">
        <v>110</v>
      </c>
      <c r="L195" s="3"/>
      <c r="M195" s="3"/>
      <c r="N195" s="3"/>
    </row>
    <row r="196" spans="1:14" s="3" customFormat="1" ht="20.25" customHeight="1" x14ac:dyDescent="0.15">
      <c r="A196" s="98">
        <v>4</v>
      </c>
      <c r="B196" s="100"/>
      <c r="C196" s="197"/>
      <c r="D196" s="101"/>
      <c r="E196" s="102"/>
      <c r="F196" s="103"/>
      <c r="G196" s="195"/>
      <c r="H196" s="108"/>
      <c r="I196" s="196" t="str">
        <f>IFERROR(VLOOKUP(N:N,補助基準額リスト!D:E,2,0),"")</f>
        <v/>
      </c>
      <c r="J196" s="300"/>
      <c r="K196" s="301"/>
      <c r="L196" s="3" t="str">
        <f>IFERROR(IF(C196=1,1,IF(C196=2,2,IF(C196=3,3,IF(C196=4,4,IF(C196=5,5,IF(C196=6,6,IF(C196="なし",0,""))))))),)</f>
        <v/>
      </c>
      <c r="M196" s="3" t="str">
        <f t="shared" si="9"/>
        <v/>
      </c>
      <c r="N196" s="3" t="str">
        <f t="shared" si="10"/>
        <v/>
      </c>
    </row>
    <row r="197" spans="1:14" s="3" customFormat="1" ht="20.25" customHeight="1" x14ac:dyDescent="0.15">
      <c r="A197" s="98">
        <v>5</v>
      </c>
      <c r="B197" s="100"/>
      <c r="C197" s="197"/>
      <c r="D197" s="101"/>
      <c r="E197" s="102"/>
      <c r="F197" s="103"/>
      <c r="G197" s="195"/>
      <c r="H197" s="108"/>
      <c r="I197" s="196" t="str">
        <f>IFERROR(VLOOKUP(N:N,補助基準額リスト!D:E,2,0),"")</f>
        <v/>
      </c>
      <c r="J197" s="302"/>
      <c r="K197" s="303"/>
      <c r="L197" s="3" t="str">
        <f t="shared" ref="L197:L207" si="12">IFERROR(IF(C197=1,1,IF(C197=2,2,IF(C197=3,3,IF(C197=4,4,IF(C197=5,5,IF(C197=6,6,IF(C197="なし",0,""))))))),)</f>
        <v/>
      </c>
      <c r="M197" s="3" t="str">
        <f t="shared" si="9"/>
        <v/>
      </c>
      <c r="N197" s="3" t="str">
        <f t="shared" si="10"/>
        <v/>
      </c>
    </row>
    <row r="198" spans="1:14" s="3" customFormat="1" ht="20.25" customHeight="1" x14ac:dyDescent="0.15">
      <c r="A198" s="98">
        <v>6</v>
      </c>
      <c r="B198" s="100"/>
      <c r="C198" s="197"/>
      <c r="D198" s="101"/>
      <c r="E198" s="102"/>
      <c r="F198" s="103"/>
      <c r="G198" s="195"/>
      <c r="H198" s="108"/>
      <c r="I198" s="196" t="str">
        <f>IFERROR(VLOOKUP(N:N,補助基準額リスト!D:E,2,0),"")</f>
        <v/>
      </c>
      <c r="J198" s="302"/>
      <c r="K198" s="303"/>
      <c r="L198" s="3" t="str">
        <f t="shared" si="12"/>
        <v/>
      </c>
      <c r="M198" s="3" t="str">
        <f t="shared" si="9"/>
        <v/>
      </c>
      <c r="N198" s="3" t="str">
        <f t="shared" si="10"/>
        <v/>
      </c>
    </row>
    <row r="199" spans="1:14" s="3" customFormat="1" ht="20.25" customHeight="1" x14ac:dyDescent="0.15">
      <c r="A199" s="98">
        <v>7</v>
      </c>
      <c r="B199" s="100"/>
      <c r="C199" s="197"/>
      <c r="D199" s="101"/>
      <c r="E199" s="102"/>
      <c r="F199" s="103"/>
      <c r="G199" s="195"/>
      <c r="H199" s="108"/>
      <c r="I199" s="196" t="str">
        <f>IFERROR(VLOOKUP(N:N,補助基準額リスト!D:E,2,0),"")</f>
        <v/>
      </c>
      <c r="J199" s="302"/>
      <c r="K199" s="303"/>
      <c r="L199" s="3" t="str">
        <f t="shared" si="12"/>
        <v/>
      </c>
      <c r="M199" s="3" t="str">
        <f t="shared" si="9"/>
        <v/>
      </c>
      <c r="N199" s="3" t="str">
        <f t="shared" si="10"/>
        <v/>
      </c>
    </row>
    <row r="200" spans="1:14" s="3" customFormat="1" ht="20.25" customHeight="1" x14ac:dyDescent="0.15">
      <c r="A200" s="98">
        <v>8</v>
      </c>
      <c r="B200" s="100"/>
      <c r="C200" s="197"/>
      <c r="D200" s="101"/>
      <c r="E200" s="102"/>
      <c r="F200" s="103"/>
      <c r="G200" s="195"/>
      <c r="H200" s="108"/>
      <c r="I200" s="196" t="str">
        <f>IFERROR(VLOOKUP(N:N,補助基準額リスト!D:E,2,0),"")</f>
        <v/>
      </c>
      <c r="J200" s="302"/>
      <c r="K200" s="303"/>
      <c r="L200" s="3" t="str">
        <f t="shared" si="12"/>
        <v/>
      </c>
      <c r="M200" s="3" t="str">
        <f t="shared" si="9"/>
        <v/>
      </c>
      <c r="N200" s="3" t="str">
        <f t="shared" si="10"/>
        <v/>
      </c>
    </row>
    <row r="201" spans="1:14" s="3" customFormat="1" ht="20.25" customHeight="1" x14ac:dyDescent="0.15">
      <c r="A201" s="98">
        <v>9</v>
      </c>
      <c r="B201" s="100"/>
      <c r="C201" s="197"/>
      <c r="D201" s="101"/>
      <c r="E201" s="102"/>
      <c r="F201" s="103"/>
      <c r="G201" s="195"/>
      <c r="H201" s="108"/>
      <c r="I201" s="196" t="str">
        <f>IFERROR(VLOOKUP(N:N,補助基準額リスト!D:E,2,0),"")</f>
        <v/>
      </c>
      <c r="J201" s="302"/>
      <c r="K201" s="303"/>
      <c r="L201" s="3" t="str">
        <f t="shared" si="12"/>
        <v/>
      </c>
      <c r="M201" s="3" t="str">
        <f t="shared" si="9"/>
        <v/>
      </c>
      <c r="N201" s="3" t="str">
        <f t="shared" si="10"/>
        <v/>
      </c>
    </row>
    <row r="202" spans="1:14" s="3" customFormat="1" ht="20.25" customHeight="1" x14ac:dyDescent="0.15">
      <c r="A202" s="98">
        <v>10</v>
      </c>
      <c r="B202" s="100"/>
      <c r="C202" s="197"/>
      <c r="D202" s="101"/>
      <c r="E202" s="102"/>
      <c r="F202" s="103"/>
      <c r="G202" s="195"/>
      <c r="H202" s="108"/>
      <c r="I202" s="196" t="str">
        <f>IFERROR(VLOOKUP(N:N,補助基準額リスト!D:E,2,0),"")</f>
        <v/>
      </c>
      <c r="J202" s="302"/>
      <c r="K202" s="303"/>
      <c r="L202" s="3" t="str">
        <f t="shared" si="12"/>
        <v/>
      </c>
      <c r="M202" s="3" t="str">
        <f t="shared" si="9"/>
        <v/>
      </c>
      <c r="N202" s="3" t="str">
        <f t="shared" si="10"/>
        <v/>
      </c>
    </row>
    <row r="203" spans="1:14" s="3" customFormat="1" ht="20.25" customHeight="1" x14ac:dyDescent="0.15">
      <c r="A203" s="98">
        <v>11</v>
      </c>
      <c r="B203" s="100"/>
      <c r="C203" s="197"/>
      <c r="D203" s="101"/>
      <c r="E203" s="102"/>
      <c r="F203" s="103"/>
      <c r="G203" s="195"/>
      <c r="H203" s="108"/>
      <c r="I203" s="196" t="str">
        <f>IFERROR(VLOOKUP(N:N,補助基準額リスト!D:E,2,0),"")</f>
        <v/>
      </c>
      <c r="J203" s="302"/>
      <c r="K203" s="303"/>
      <c r="L203" s="3" t="str">
        <f t="shared" si="12"/>
        <v/>
      </c>
      <c r="M203" s="3" t="str">
        <f t="shared" ref="M203:M207" si="13">IFERROR(IF(E203=12,12,IF(E203=30,30,IF(E203="なし",0,""))),)</f>
        <v/>
      </c>
      <c r="N203" s="3" t="str">
        <f t="shared" ref="N203:N207" si="14">IFERROR(L203&amp;D203&amp;M203,"")</f>
        <v/>
      </c>
    </row>
    <row r="204" spans="1:14" s="3" customFormat="1" ht="20.25" customHeight="1" x14ac:dyDescent="0.15">
      <c r="A204" s="98">
        <v>12</v>
      </c>
      <c r="B204" s="100"/>
      <c r="C204" s="197"/>
      <c r="D204" s="101"/>
      <c r="E204" s="102"/>
      <c r="F204" s="103"/>
      <c r="G204" s="195"/>
      <c r="H204" s="108"/>
      <c r="I204" s="196" t="str">
        <f>IFERROR(VLOOKUP(N:N,補助基準額リスト!D:E,2,0),"")</f>
        <v/>
      </c>
      <c r="J204" s="302"/>
      <c r="K204" s="303"/>
      <c r="L204" s="3" t="str">
        <f t="shared" si="12"/>
        <v/>
      </c>
      <c r="M204" s="3" t="str">
        <f t="shared" si="13"/>
        <v/>
      </c>
      <c r="N204" s="3" t="str">
        <f t="shared" si="14"/>
        <v/>
      </c>
    </row>
    <row r="205" spans="1:14" s="3" customFormat="1" ht="20.25" customHeight="1" x14ac:dyDescent="0.15">
      <c r="A205" s="98">
        <v>1</v>
      </c>
      <c r="B205" s="100"/>
      <c r="C205" s="197"/>
      <c r="D205" s="101"/>
      <c r="E205" s="102"/>
      <c r="F205" s="103"/>
      <c r="G205" s="195"/>
      <c r="H205" s="108"/>
      <c r="I205" s="196" t="str">
        <f>IFERROR(VLOOKUP(N:N,補助基準額リスト!D:E,2,0),"")</f>
        <v/>
      </c>
      <c r="J205" s="302"/>
      <c r="K205" s="303"/>
      <c r="L205" s="3" t="str">
        <f t="shared" si="12"/>
        <v/>
      </c>
      <c r="M205" s="3" t="str">
        <f t="shared" si="13"/>
        <v/>
      </c>
      <c r="N205" s="3" t="str">
        <f t="shared" si="14"/>
        <v/>
      </c>
    </row>
    <row r="206" spans="1:14" s="3" customFormat="1" ht="20.25" customHeight="1" x14ac:dyDescent="0.15">
      <c r="A206" s="98">
        <v>2</v>
      </c>
      <c r="B206" s="100"/>
      <c r="C206" s="197"/>
      <c r="D206" s="101"/>
      <c r="E206" s="102"/>
      <c r="F206" s="103"/>
      <c r="G206" s="195"/>
      <c r="H206" s="108"/>
      <c r="I206" s="196" t="str">
        <f>IFERROR(VLOOKUP(N:N,補助基準額リスト!D:E,2,0),"")</f>
        <v/>
      </c>
      <c r="J206" s="302"/>
      <c r="K206" s="303"/>
      <c r="L206" s="3" t="str">
        <f t="shared" si="12"/>
        <v/>
      </c>
      <c r="M206" s="3" t="str">
        <f t="shared" si="13"/>
        <v/>
      </c>
      <c r="N206" s="3" t="str">
        <f t="shared" si="14"/>
        <v/>
      </c>
    </row>
    <row r="207" spans="1:14" s="3" customFormat="1" ht="20.25" customHeight="1" x14ac:dyDescent="0.15">
      <c r="A207" s="98">
        <v>3</v>
      </c>
      <c r="B207" s="100"/>
      <c r="C207" s="197"/>
      <c r="D207" s="101"/>
      <c r="E207" s="102"/>
      <c r="F207" s="103"/>
      <c r="G207" s="195"/>
      <c r="H207" s="108"/>
      <c r="I207" s="196" t="str">
        <f>IFERROR(VLOOKUP(N:N,補助基準額リスト!D:E,2,0),"")</f>
        <v/>
      </c>
      <c r="J207" s="304"/>
      <c r="K207" s="305"/>
      <c r="L207" s="3" t="str">
        <f t="shared" si="12"/>
        <v/>
      </c>
      <c r="M207" s="3" t="str">
        <f t="shared" si="13"/>
        <v/>
      </c>
      <c r="N207" s="3" t="str">
        <f t="shared" si="14"/>
        <v/>
      </c>
    </row>
    <row r="208" spans="1:14" s="3" customFormat="1" ht="20.25" customHeight="1" x14ac:dyDescent="0.15">
      <c r="A208" s="22" t="s">
        <v>55</v>
      </c>
      <c r="B208" s="32"/>
      <c r="C208" s="32"/>
      <c r="D208" s="32"/>
      <c r="E208" s="32"/>
      <c r="F208" s="289">
        <f>SUM(F196:F207)</f>
        <v>0</v>
      </c>
      <c r="G208" s="289">
        <f>SUM(G196:G207)</f>
        <v>0</v>
      </c>
      <c r="H208" s="287"/>
      <c r="I208" s="288">
        <f>SUM(I196:I207)</f>
        <v>0</v>
      </c>
      <c r="J208" s="287"/>
      <c r="K208" s="288">
        <f>I208-G208</f>
        <v>0</v>
      </c>
    </row>
    <row r="209" spans="1:1" ht="6.75" customHeight="1" x14ac:dyDescent="0.15"/>
    <row r="210" spans="1:1" ht="20.25" customHeight="1" x14ac:dyDescent="0.15">
      <c r="A210" s="99"/>
    </row>
    <row r="211" spans="1:1" ht="20.25" customHeight="1" x14ac:dyDescent="0.15"/>
  </sheetData>
  <mergeCells count="56">
    <mergeCell ref="J6:K6"/>
    <mergeCell ref="F7:G7"/>
    <mergeCell ref="H8:I8"/>
    <mergeCell ref="J8:K8"/>
    <mergeCell ref="H9:I9"/>
    <mergeCell ref="J9:K9"/>
    <mergeCell ref="G9:G14"/>
    <mergeCell ref="F37:G37"/>
    <mergeCell ref="H38:I38"/>
    <mergeCell ref="J38:K38"/>
    <mergeCell ref="H39:I39"/>
    <mergeCell ref="J39:K39"/>
    <mergeCell ref="G39:G44"/>
    <mergeCell ref="F67:G67"/>
    <mergeCell ref="H68:I68"/>
    <mergeCell ref="J68:K68"/>
    <mergeCell ref="H69:I69"/>
    <mergeCell ref="J69:K69"/>
    <mergeCell ref="G69:G74"/>
    <mergeCell ref="F97:G97"/>
    <mergeCell ref="H98:I98"/>
    <mergeCell ref="J98:K98"/>
    <mergeCell ref="H99:I99"/>
    <mergeCell ref="J99:K99"/>
    <mergeCell ref="G99:G104"/>
    <mergeCell ref="F127:G127"/>
    <mergeCell ref="H128:I128"/>
    <mergeCell ref="J128:K128"/>
    <mergeCell ref="H129:I129"/>
    <mergeCell ref="J129:K129"/>
    <mergeCell ref="G129:G134"/>
    <mergeCell ref="F157:G157"/>
    <mergeCell ref="H158:I158"/>
    <mergeCell ref="J158:K158"/>
    <mergeCell ref="H159:I159"/>
    <mergeCell ref="J159:K159"/>
    <mergeCell ref="G159:G164"/>
    <mergeCell ref="F187:G187"/>
    <mergeCell ref="H188:I188"/>
    <mergeCell ref="J188:K188"/>
    <mergeCell ref="H189:I189"/>
    <mergeCell ref="J189:K189"/>
    <mergeCell ref="G189:G194"/>
    <mergeCell ref="J16:K27"/>
    <mergeCell ref="J36:K36"/>
    <mergeCell ref="J46:K57"/>
    <mergeCell ref="J66:K66"/>
    <mergeCell ref="J76:K87"/>
    <mergeCell ref="J196:K207"/>
    <mergeCell ref="J166:K177"/>
    <mergeCell ref="J186:K186"/>
    <mergeCell ref="J96:K96"/>
    <mergeCell ref="J106:K117"/>
    <mergeCell ref="J126:K126"/>
    <mergeCell ref="J136:K147"/>
    <mergeCell ref="J156:K156"/>
  </mergeCells>
  <phoneticPr fontId="2"/>
  <dataValidations count="3">
    <dataValidation type="list" allowBlank="1" showInputMessage="1" showErrorMessage="1" sqref="D16:D27 D46:D57 D76:D87 D106:D117 D136:D147 D166:D177 D196:D207" xr:uid="{00000000-0002-0000-0300-000000000000}">
      <formula1>"6,5,4,3,2,1"</formula1>
    </dataValidation>
    <dataValidation type="list" allowBlank="1" showInputMessage="1" showErrorMessage="1" sqref="E196:E207 E46:E57 E76:E87 E106:E117 E136:E147 E166:E177 E16:E27" xr:uid="{00000000-0002-0000-0300-000001000000}">
      <formula1>"12,30,なし"</formula1>
    </dataValidation>
    <dataValidation type="list" allowBlank="1" showInputMessage="1" showErrorMessage="1" sqref="C16:C27 C46:C57 C76:C87 C106:C117 C136:C147 C166:C177 C196:C207" xr:uid="{00000000-0002-0000-0300-000002000000}">
      <formula1>"1,2,3,4,5,6,なし"</formula1>
    </dataValidation>
  </dataValidations>
  <pageMargins left="0.75" right="0.75" top="1" bottom="1" header="0.51200000000000001" footer="0.51200000000000001"/>
  <pageSetup paperSize="9" scale="94" fitToHeight="0" orientation="landscape" r:id="rId1"/>
  <headerFooter alignWithMargins="0"/>
  <rowBreaks count="6" manualBreakCount="6">
    <brk id="30" max="16383" man="1"/>
    <brk id="60" max="16383" man="1"/>
    <brk id="90" max="16383" man="1"/>
    <brk id="120" max="16383" man="1"/>
    <brk id="150" max="16383" man="1"/>
    <brk id="18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3:I25"/>
  <sheetViews>
    <sheetView zoomScale="90" zoomScaleNormal="90" workbookViewId="0">
      <selection activeCell="G12" sqref="G12"/>
    </sheetView>
  </sheetViews>
  <sheetFormatPr defaultRowHeight="13.5" x14ac:dyDescent="0.15"/>
  <cols>
    <col min="1" max="1" width="10.625" style="1" customWidth="1"/>
    <col min="2" max="7" width="17.125" style="1" customWidth="1"/>
    <col min="8" max="8" width="12.75" style="1" customWidth="1"/>
    <col min="9" max="9" width="9" style="1" customWidth="1"/>
    <col min="10" max="16384" width="9" style="1"/>
  </cols>
  <sheetData>
    <row r="3" spans="1:9" ht="13.15" customHeight="1" x14ac:dyDescent="0.15">
      <c r="C3" s="313" t="s">
        <v>26</v>
      </c>
      <c r="D3" s="313"/>
      <c r="E3" s="313"/>
      <c r="F3" s="313"/>
      <c r="G3" s="3"/>
      <c r="H3" s="3"/>
      <c r="I3" s="3"/>
    </row>
    <row r="4" spans="1:9" ht="13.15" customHeight="1" x14ac:dyDescent="0.15">
      <c r="A4" s="1" t="s">
        <v>47</v>
      </c>
    </row>
    <row r="5" spans="1:9" x14ac:dyDescent="0.15">
      <c r="F5" s="50" t="s">
        <v>28</v>
      </c>
      <c r="G5" s="314">
        <f>①基礎情報!C13</f>
        <v>0</v>
      </c>
      <c r="H5" s="314"/>
      <c r="I5" s="18"/>
    </row>
    <row r="6" spans="1:9" ht="9" customHeight="1" x14ac:dyDescent="0.15"/>
    <row r="7" spans="1:9" x14ac:dyDescent="0.15">
      <c r="G7" s="315" t="s">
        <v>1</v>
      </c>
      <c r="H7" s="315"/>
    </row>
    <row r="8" spans="1:9" x14ac:dyDescent="0.15">
      <c r="A8" s="110"/>
      <c r="B8" s="112"/>
      <c r="C8" s="112" t="s">
        <v>29</v>
      </c>
      <c r="D8" s="112"/>
      <c r="E8" s="112"/>
      <c r="F8" s="112"/>
      <c r="G8" s="112" t="s">
        <v>43</v>
      </c>
      <c r="H8" s="110"/>
    </row>
    <row r="9" spans="1:9" x14ac:dyDescent="0.15">
      <c r="A9" s="316" t="s">
        <v>33</v>
      </c>
      <c r="B9" s="113" t="s">
        <v>29</v>
      </c>
      <c r="C9" s="113" t="s">
        <v>35</v>
      </c>
      <c r="D9" s="113" t="s">
        <v>29</v>
      </c>
      <c r="E9" s="113" t="s">
        <v>42</v>
      </c>
      <c r="F9" s="113" t="s">
        <v>29</v>
      </c>
      <c r="G9" s="113" t="s">
        <v>44</v>
      </c>
      <c r="H9" s="316" t="s">
        <v>53</v>
      </c>
    </row>
    <row r="10" spans="1:9" x14ac:dyDescent="0.15">
      <c r="A10" s="316"/>
      <c r="B10" s="113" t="s">
        <v>31</v>
      </c>
      <c r="C10" s="113" t="s">
        <v>37</v>
      </c>
      <c r="D10" s="113" t="s">
        <v>39</v>
      </c>
      <c r="E10" s="113" t="s">
        <v>73</v>
      </c>
      <c r="F10" s="113" t="s">
        <v>34</v>
      </c>
      <c r="G10" s="113" t="s">
        <v>46</v>
      </c>
      <c r="H10" s="316"/>
    </row>
    <row r="11" spans="1:9" x14ac:dyDescent="0.15">
      <c r="A11" s="111"/>
      <c r="B11" s="114" t="s">
        <v>49</v>
      </c>
      <c r="C11" s="114" t="s">
        <v>48</v>
      </c>
      <c r="D11" s="114" t="s">
        <v>52</v>
      </c>
      <c r="E11" s="114" t="s">
        <v>9</v>
      </c>
      <c r="F11" s="114" t="s">
        <v>38</v>
      </c>
      <c r="G11" s="114" t="s">
        <v>8</v>
      </c>
      <c r="H11" s="111"/>
    </row>
    <row r="12" spans="1:9" ht="23.25" customHeight="1" x14ac:dyDescent="0.15">
      <c r="A12" s="22">
        <v>1</v>
      </c>
      <c r="B12" s="115"/>
      <c r="C12" s="115"/>
      <c r="D12" s="190">
        <f>'②所要額見込調書（その2）'!F28</f>
        <v>0</v>
      </c>
      <c r="E12" s="190">
        <f t="shared" ref="E12:E18" si="0">MAX(B12-C12-D12,0)</f>
        <v>0</v>
      </c>
      <c r="F12" s="190">
        <f>IF('②所要額見込調書（その2）'!K28&lt;0,0,'②所要額見込調書（その2）'!K28)</f>
        <v>0</v>
      </c>
      <c r="G12" s="190">
        <f t="shared" ref="G12:G18" si="1">MIN(E12,F12)</f>
        <v>0</v>
      </c>
      <c r="H12" s="290"/>
    </row>
    <row r="13" spans="1:9" ht="23.25" customHeight="1" x14ac:dyDescent="0.15">
      <c r="A13" s="22">
        <v>2</v>
      </c>
      <c r="B13" s="115"/>
      <c r="C13" s="115"/>
      <c r="D13" s="190">
        <f>'②所要額見込調書（その2）'!F58</f>
        <v>0</v>
      </c>
      <c r="E13" s="190">
        <f t="shared" si="0"/>
        <v>0</v>
      </c>
      <c r="F13" s="190">
        <f>IF('②所要額見込調書（その2）'!K58&lt;0,0,'②所要額見込調書（その2）'!K58)</f>
        <v>0</v>
      </c>
      <c r="G13" s="190">
        <f t="shared" si="1"/>
        <v>0</v>
      </c>
      <c r="H13" s="290"/>
    </row>
    <row r="14" spans="1:9" ht="23.25" customHeight="1" x14ac:dyDescent="0.15">
      <c r="A14" s="22">
        <v>3</v>
      </c>
      <c r="B14" s="115"/>
      <c r="C14" s="115"/>
      <c r="D14" s="190">
        <f>'②所要額見込調書（その2）'!F88</f>
        <v>0</v>
      </c>
      <c r="E14" s="190">
        <f t="shared" si="0"/>
        <v>0</v>
      </c>
      <c r="F14" s="190">
        <f>IF('②所要額見込調書（その2）'!K88&lt;0,0,'②所要額見込調書（その2）'!K88)</f>
        <v>0</v>
      </c>
      <c r="G14" s="190">
        <f t="shared" si="1"/>
        <v>0</v>
      </c>
      <c r="H14" s="290"/>
    </row>
    <row r="15" spans="1:9" ht="23.25" customHeight="1" x14ac:dyDescent="0.15">
      <c r="A15" s="22">
        <v>4</v>
      </c>
      <c r="B15" s="115"/>
      <c r="C15" s="115"/>
      <c r="D15" s="190">
        <f>'②所要額見込調書（その2）'!F118</f>
        <v>0</v>
      </c>
      <c r="E15" s="190">
        <f t="shared" si="0"/>
        <v>0</v>
      </c>
      <c r="F15" s="190">
        <f>IF('②所要額見込調書（その2）'!K118&lt;0,0,'②所要額見込調書（その2）'!K118)</f>
        <v>0</v>
      </c>
      <c r="G15" s="190">
        <f t="shared" si="1"/>
        <v>0</v>
      </c>
      <c r="H15" s="290"/>
    </row>
    <row r="16" spans="1:9" ht="23.25" customHeight="1" x14ac:dyDescent="0.15">
      <c r="A16" s="22">
        <v>5</v>
      </c>
      <c r="B16" s="115"/>
      <c r="C16" s="115"/>
      <c r="D16" s="190">
        <f>'②所要額見込調書（その2）'!F148</f>
        <v>0</v>
      </c>
      <c r="E16" s="190">
        <f t="shared" si="0"/>
        <v>0</v>
      </c>
      <c r="F16" s="190">
        <f>IF('②所要額見込調書（その2）'!K148&lt;0,0,'②所要額見込調書（その2）'!K148)</f>
        <v>0</v>
      </c>
      <c r="G16" s="190">
        <f t="shared" si="1"/>
        <v>0</v>
      </c>
      <c r="H16" s="290"/>
    </row>
    <row r="17" spans="1:8" ht="23.25" customHeight="1" x14ac:dyDescent="0.15">
      <c r="A17" s="22">
        <v>6</v>
      </c>
      <c r="B17" s="115"/>
      <c r="C17" s="115"/>
      <c r="D17" s="190">
        <f>'②所要額見込調書（その2）'!F178</f>
        <v>0</v>
      </c>
      <c r="E17" s="190">
        <f t="shared" si="0"/>
        <v>0</v>
      </c>
      <c r="F17" s="190">
        <f>IF('②所要額見込調書（その2）'!K178&lt;0,0,'②所要額見込調書（その2）'!K178)</f>
        <v>0</v>
      </c>
      <c r="G17" s="190">
        <f t="shared" si="1"/>
        <v>0</v>
      </c>
      <c r="H17" s="290"/>
    </row>
    <row r="18" spans="1:8" ht="23.25" customHeight="1" thickBot="1" x14ac:dyDescent="0.2">
      <c r="A18" s="22">
        <v>7</v>
      </c>
      <c r="B18" s="115"/>
      <c r="C18" s="115"/>
      <c r="D18" s="190">
        <f>'②所要額見込調書（その2）'!F208</f>
        <v>0</v>
      </c>
      <c r="E18" s="190">
        <f t="shared" si="0"/>
        <v>0</v>
      </c>
      <c r="F18" s="190">
        <f>IF('②所要額見込調書（その2）'!K208&lt;0,0,'②所要額見込調書（その2）'!K208)</f>
        <v>0</v>
      </c>
      <c r="G18" s="193">
        <f t="shared" si="1"/>
        <v>0</v>
      </c>
      <c r="H18" s="290"/>
    </row>
    <row r="19" spans="1:8" ht="23.25" customHeight="1" thickBot="1" x14ac:dyDescent="0.2">
      <c r="A19" s="22" t="s">
        <v>55</v>
      </c>
      <c r="B19" s="116"/>
      <c r="C19" s="116"/>
      <c r="D19" s="116"/>
      <c r="E19" s="116"/>
      <c r="F19" s="191"/>
      <c r="G19" s="194">
        <f>SUM(G12:G18)</f>
        <v>0</v>
      </c>
      <c r="H19" s="192"/>
    </row>
    <row r="20" spans="1:8" ht="7.5" customHeight="1" x14ac:dyDescent="0.15"/>
    <row r="21" spans="1:8" ht="20.25" customHeight="1" x14ac:dyDescent="0.15">
      <c r="A21" s="1" t="s">
        <v>58</v>
      </c>
      <c r="G21" s="117" t="str">
        <f>TEXT(G19,"#,###")</f>
        <v/>
      </c>
    </row>
    <row r="22" spans="1:8" ht="20.25" customHeight="1" x14ac:dyDescent="0.15">
      <c r="A22" s="1" t="s">
        <v>168</v>
      </c>
    </row>
    <row r="23" spans="1:8" ht="20.25" customHeight="1" x14ac:dyDescent="0.15">
      <c r="A23" s="1" t="s">
        <v>169</v>
      </c>
    </row>
    <row r="24" spans="1:8" ht="20.25" customHeight="1" x14ac:dyDescent="0.15">
      <c r="A24" s="1" t="s">
        <v>167</v>
      </c>
    </row>
    <row r="25" spans="1:8" ht="20.25" customHeight="1" x14ac:dyDescent="0.15"/>
  </sheetData>
  <sheetProtection sheet="1" objects="1" scenarios="1"/>
  <mergeCells count="5">
    <mergeCell ref="C3:F3"/>
    <mergeCell ref="G5:H5"/>
    <mergeCell ref="G7:H7"/>
    <mergeCell ref="A9:A10"/>
    <mergeCell ref="H9:H10"/>
  </mergeCells>
  <phoneticPr fontId="2"/>
  <pageMargins left="0.75" right="0.75" top="1" bottom="1"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4:K31"/>
  <sheetViews>
    <sheetView tabSelected="1" view="pageBreakPreview" zoomScale="85" zoomScaleSheetLayoutView="85" workbookViewId="0">
      <selection activeCell="K15" sqref="K15"/>
    </sheetView>
  </sheetViews>
  <sheetFormatPr defaultRowHeight="14.25" x14ac:dyDescent="0.15"/>
  <cols>
    <col min="1" max="1" width="3.5" style="118" customWidth="1"/>
    <col min="2" max="4" width="9" style="118" customWidth="1"/>
    <col min="5" max="5" width="8.125" style="118" customWidth="1"/>
    <col min="6" max="6" width="9" style="118" customWidth="1"/>
    <col min="7" max="7" width="11.5" style="118" customWidth="1"/>
    <col min="8" max="8" width="9" style="118" customWidth="1"/>
    <col min="9" max="9" width="4.875" style="118" customWidth="1"/>
    <col min="10" max="10" width="9" style="118" customWidth="1"/>
    <col min="11" max="16384" width="9" style="118"/>
  </cols>
  <sheetData>
    <row r="4" spans="1:11" x14ac:dyDescent="0.15">
      <c r="H4" s="321"/>
      <c r="I4" s="321"/>
      <c r="J4" s="321"/>
      <c r="K4" s="321"/>
    </row>
    <row r="5" spans="1:11" x14ac:dyDescent="0.15">
      <c r="H5" s="323" t="s">
        <v>141</v>
      </c>
      <c r="I5" s="323"/>
      <c r="J5" s="323"/>
      <c r="K5" s="323"/>
    </row>
    <row r="6" spans="1:11" ht="24.75" customHeight="1" x14ac:dyDescent="0.15"/>
    <row r="7" spans="1:11" x14ac:dyDescent="0.15">
      <c r="A7" s="118" t="s">
        <v>132</v>
      </c>
    </row>
    <row r="8" spans="1:11" ht="21.75" customHeight="1" x14ac:dyDescent="0.15"/>
    <row r="9" spans="1:11" ht="9.75" customHeight="1" x14ac:dyDescent="0.15">
      <c r="F9" s="122"/>
      <c r="G9" s="319" t="s">
        <v>4</v>
      </c>
      <c r="H9" s="320">
        <f>①基礎情報!C8</f>
        <v>0</v>
      </c>
      <c r="I9" s="320"/>
      <c r="J9" s="320"/>
      <c r="K9" s="320"/>
    </row>
    <row r="10" spans="1:11" ht="9.75" customHeight="1" x14ac:dyDescent="0.15">
      <c r="F10" s="122"/>
      <c r="G10" s="319"/>
      <c r="H10" s="320"/>
      <c r="I10" s="320"/>
      <c r="J10" s="320"/>
      <c r="K10" s="320"/>
    </row>
    <row r="11" spans="1:11" ht="9.75" customHeight="1" x14ac:dyDescent="0.15">
      <c r="F11" s="321" t="s">
        <v>7</v>
      </c>
      <c r="G11" s="319" t="s">
        <v>3</v>
      </c>
      <c r="H11" s="320">
        <f>①基礎情報!C9</f>
        <v>0</v>
      </c>
      <c r="I11" s="320"/>
      <c r="J11" s="320"/>
      <c r="K11" s="320"/>
    </row>
    <row r="12" spans="1:11" ht="9.75" customHeight="1" x14ac:dyDescent="0.15">
      <c r="F12" s="321"/>
      <c r="G12" s="319"/>
      <c r="H12" s="320"/>
      <c r="I12" s="320"/>
      <c r="J12" s="320"/>
      <c r="K12" s="320"/>
    </row>
    <row r="13" spans="1:11" ht="9.75" customHeight="1" x14ac:dyDescent="0.15">
      <c r="F13" s="122"/>
      <c r="G13" s="322" t="s">
        <v>19</v>
      </c>
      <c r="H13" s="320">
        <f>①基礎情報!C10</f>
        <v>0</v>
      </c>
      <c r="I13" s="320"/>
      <c r="J13" s="320"/>
      <c r="K13" s="321"/>
    </row>
    <row r="14" spans="1:11" ht="9.75" customHeight="1" x14ac:dyDescent="0.15">
      <c r="F14" s="122"/>
      <c r="G14" s="322"/>
      <c r="H14" s="320"/>
      <c r="I14" s="320"/>
      <c r="J14" s="320"/>
      <c r="K14" s="321"/>
    </row>
    <row r="15" spans="1:11" ht="57.75" customHeight="1" x14ac:dyDescent="0.15"/>
    <row r="17" spans="2:10" x14ac:dyDescent="0.15">
      <c r="B17" s="119"/>
      <c r="C17" s="324" t="s">
        <v>111</v>
      </c>
      <c r="D17" s="324"/>
      <c r="E17" s="324"/>
      <c r="F17" s="324"/>
      <c r="G17" s="324"/>
      <c r="H17" s="324"/>
      <c r="I17" s="120"/>
      <c r="J17" s="119"/>
    </row>
    <row r="18" spans="2:10" x14ac:dyDescent="0.15">
      <c r="B18" s="119"/>
      <c r="C18" s="119"/>
      <c r="D18" s="119"/>
      <c r="E18" s="119"/>
      <c r="F18" s="119"/>
      <c r="G18" s="119"/>
      <c r="H18" s="119"/>
      <c r="I18" s="119"/>
      <c r="J18" s="119"/>
    </row>
    <row r="19" spans="2:10" x14ac:dyDescent="0.15">
      <c r="B19" s="325" t="s">
        <v>113</v>
      </c>
      <c r="C19" s="325"/>
      <c r="D19" s="325"/>
      <c r="E19" s="325"/>
      <c r="F19" s="325"/>
      <c r="G19" s="325"/>
      <c r="H19" s="325"/>
      <c r="I19" s="325"/>
      <c r="J19" s="325"/>
    </row>
    <row r="20" spans="2:10" ht="9" customHeight="1" x14ac:dyDescent="0.15">
      <c r="B20" s="119"/>
      <c r="C20" s="119"/>
      <c r="D20" s="119"/>
      <c r="E20" s="119"/>
      <c r="F20" s="119"/>
      <c r="G20" s="119"/>
      <c r="H20" s="119"/>
      <c r="I20" s="119"/>
      <c r="J20" s="119"/>
    </row>
    <row r="21" spans="2:10" x14ac:dyDescent="0.15">
      <c r="B21" s="326" t="s">
        <v>114</v>
      </c>
      <c r="C21" s="326"/>
      <c r="D21" s="326"/>
      <c r="E21" s="326"/>
      <c r="F21" s="326"/>
      <c r="G21" s="326"/>
      <c r="H21" s="326"/>
      <c r="I21" s="326"/>
      <c r="J21" s="326"/>
    </row>
    <row r="22" spans="2:10" ht="9" customHeight="1" x14ac:dyDescent="0.15">
      <c r="B22" s="119"/>
      <c r="C22" s="119"/>
      <c r="D22" s="119"/>
      <c r="E22" s="119"/>
      <c r="F22" s="119"/>
      <c r="G22" s="119"/>
      <c r="H22" s="119"/>
      <c r="I22" s="119"/>
      <c r="J22" s="119"/>
    </row>
    <row r="23" spans="2:10" x14ac:dyDescent="0.15">
      <c r="B23" s="317" t="s">
        <v>115</v>
      </c>
      <c r="C23" s="317"/>
      <c r="D23" s="317"/>
      <c r="E23" s="317"/>
      <c r="F23" s="317"/>
      <c r="G23" s="317"/>
      <c r="H23" s="317"/>
      <c r="I23" s="317"/>
      <c r="J23" s="317"/>
    </row>
    <row r="25" spans="2:10" ht="26.25" customHeight="1" x14ac:dyDescent="0.15"/>
    <row r="27" spans="2:10" x14ac:dyDescent="0.15">
      <c r="B27" s="118" t="s">
        <v>20</v>
      </c>
      <c r="E27" s="318">
        <f>①基礎情報!C13</f>
        <v>0</v>
      </c>
      <c r="F27" s="318"/>
      <c r="G27" s="318"/>
      <c r="H27" s="318"/>
    </row>
    <row r="28" spans="2:10" ht="9" customHeight="1" x14ac:dyDescent="0.15"/>
    <row r="29" spans="2:10" x14ac:dyDescent="0.15">
      <c r="B29" s="118" t="s">
        <v>21</v>
      </c>
      <c r="E29" s="121" t="str">
        <f>"金　"&amp;'③所要額見込調書（その１）'!G19&amp;"　円"</f>
        <v>金　0　円</v>
      </c>
      <c r="F29" s="123"/>
      <c r="G29" s="123"/>
      <c r="H29" s="124"/>
    </row>
    <row r="30" spans="2:10" ht="9" customHeight="1" x14ac:dyDescent="0.15"/>
    <row r="31" spans="2:10" x14ac:dyDescent="0.15">
      <c r="B31" s="118" t="s">
        <v>23</v>
      </c>
      <c r="E31" s="118" t="s">
        <v>197</v>
      </c>
    </row>
  </sheetData>
  <mergeCells count="15">
    <mergeCell ref="H4:K4"/>
    <mergeCell ref="H5:K5"/>
    <mergeCell ref="C17:H17"/>
    <mergeCell ref="B19:J19"/>
    <mergeCell ref="B21:J21"/>
    <mergeCell ref="B23:J23"/>
    <mergeCell ref="E27:H27"/>
    <mergeCell ref="G9:G10"/>
    <mergeCell ref="H9:K10"/>
    <mergeCell ref="F11:F12"/>
    <mergeCell ref="G11:G12"/>
    <mergeCell ref="H11:K12"/>
    <mergeCell ref="G13:G14"/>
    <mergeCell ref="H13:J14"/>
    <mergeCell ref="K13:K14"/>
  </mergeCells>
  <phoneticPr fontId="2"/>
  <pageMargins left="0.7" right="0.7" top="0.75" bottom="0.75" header="0.3" footer="0.3"/>
  <pageSetup paperSize="9" scale="98"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H44"/>
  <sheetViews>
    <sheetView workbookViewId="0">
      <selection activeCell="B3" sqref="B3:F3"/>
    </sheetView>
  </sheetViews>
  <sheetFormatPr defaultRowHeight="19.5" customHeight="1" x14ac:dyDescent="0.15"/>
  <cols>
    <col min="1" max="1" width="2.5" style="125" customWidth="1"/>
    <col min="2" max="3" width="20" style="125" customWidth="1"/>
    <col min="4" max="4" width="20" style="126" customWidth="1"/>
    <col min="5" max="5" width="15.625" style="126" bestFit="1" customWidth="1"/>
    <col min="6" max="6" width="12.25" style="125" customWidth="1"/>
    <col min="7" max="7" width="3.375" style="125" bestFit="1" customWidth="1"/>
    <col min="8" max="8" width="5.375" style="125" customWidth="1"/>
    <col min="9" max="256" width="9" customWidth="1"/>
    <col min="257" max="257" width="2.5" customWidth="1"/>
    <col min="258" max="260" width="20" customWidth="1"/>
    <col min="261" max="261" width="15.625" bestFit="1" customWidth="1"/>
    <col min="262" max="262" width="12.25" customWidth="1"/>
    <col min="263" max="263" width="3.375" bestFit="1" customWidth="1"/>
    <col min="264" max="264" width="5.375" customWidth="1"/>
    <col min="265" max="512" width="9" customWidth="1"/>
    <col min="513" max="513" width="2.5" customWidth="1"/>
    <col min="514" max="516" width="20" customWidth="1"/>
    <col min="517" max="517" width="15.625" bestFit="1" customWidth="1"/>
    <col min="518" max="518" width="12.25" customWidth="1"/>
    <col min="519" max="519" width="3.375" bestFit="1" customWidth="1"/>
    <col min="520" max="520" width="5.375" customWidth="1"/>
    <col min="521" max="768" width="9" customWidth="1"/>
    <col min="769" max="769" width="2.5" customWidth="1"/>
    <col min="770" max="772" width="20" customWidth="1"/>
    <col min="773" max="773" width="15.625" bestFit="1" customWidth="1"/>
    <col min="774" max="774" width="12.25" customWidth="1"/>
    <col min="775" max="775" width="3.375" bestFit="1" customWidth="1"/>
    <col min="776" max="776" width="5.375" customWidth="1"/>
    <col min="777" max="1024" width="9" customWidth="1"/>
    <col min="1025" max="1025" width="2.5" customWidth="1"/>
    <col min="1026" max="1028" width="20" customWidth="1"/>
    <col min="1029" max="1029" width="15.625" bestFit="1" customWidth="1"/>
    <col min="1030" max="1030" width="12.25" customWidth="1"/>
    <col min="1031" max="1031" width="3.375" bestFit="1" customWidth="1"/>
    <col min="1032" max="1032" width="5.375" customWidth="1"/>
    <col min="1033" max="1280" width="9" customWidth="1"/>
    <col min="1281" max="1281" width="2.5" customWidth="1"/>
    <col min="1282" max="1284" width="20" customWidth="1"/>
    <col min="1285" max="1285" width="15.625" bestFit="1" customWidth="1"/>
    <col min="1286" max="1286" width="12.25" customWidth="1"/>
    <col min="1287" max="1287" width="3.375" bestFit="1" customWidth="1"/>
    <col min="1288" max="1288" width="5.375" customWidth="1"/>
    <col min="1289" max="1536" width="9" customWidth="1"/>
    <col min="1537" max="1537" width="2.5" customWidth="1"/>
    <col min="1538" max="1540" width="20" customWidth="1"/>
    <col min="1541" max="1541" width="15.625" bestFit="1" customWidth="1"/>
    <col min="1542" max="1542" width="12.25" customWidth="1"/>
    <col min="1543" max="1543" width="3.375" bestFit="1" customWidth="1"/>
    <col min="1544" max="1544" width="5.375" customWidth="1"/>
    <col min="1545" max="1792" width="9" customWidth="1"/>
    <col min="1793" max="1793" width="2.5" customWidth="1"/>
    <col min="1794" max="1796" width="20" customWidth="1"/>
    <col min="1797" max="1797" width="15.625" bestFit="1" customWidth="1"/>
    <col min="1798" max="1798" width="12.25" customWidth="1"/>
    <col min="1799" max="1799" width="3.375" bestFit="1" customWidth="1"/>
    <col min="1800" max="1800" width="5.375" customWidth="1"/>
    <col min="1801" max="2048" width="9" customWidth="1"/>
    <col min="2049" max="2049" width="2.5" customWidth="1"/>
    <col min="2050" max="2052" width="20" customWidth="1"/>
    <col min="2053" max="2053" width="15.625" bestFit="1" customWidth="1"/>
    <col min="2054" max="2054" width="12.25" customWidth="1"/>
    <col min="2055" max="2055" width="3.375" bestFit="1" customWidth="1"/>
    <col min="2056" max="2056" width="5.375" customWidth="1"/>
    <col min="2057" max="2304" width="9" customWidth="1"/>
    <col min="2305" max="2305" width="2.5" customWidth="1"/>
    <col min="2306" max="2308" width="20" customWidth="1"/>
    <col min="2309" max="2309" width="15.625" bestFit="1" customWidth="1"/>
    <col min="2310" max="2310" width="12.25" customWidth="1"/>
    <col min="2311" max="2311" width="3.375" bestFit="1" customWidth="1"/>
    <col min="2312" max="2312" width="5.375" customWidth="1"/>
    <col min="2313" max="2560" width="9" customWidth="1"/>
    <col min="2561" max="2561" width="2.5" customWidth="1"/>
    <col min="2562" max="2564" width="20" customWidth="1"/>
    <col min="2565" max="2565" width="15.625" bestFit="1" customWidth="1"/>
    <col min="2566" max="2566" width="12.25" customWidth="1"/>
    <col min="2567" max="2567" width="3.375" bestFit="1" customWidth="1"/>
    <col min="2568" max="2568" width="5.375" customWidth="1"/>
    <col min="2569" max="2816" width="9" customWidth="1"/>
    <col min="2817" max="2817" width="2.5" customWidth="1"/>
    <col min="2818" max="2820" width="20" customWidth="1"/>
    <col min="2821" max="2821" width="15.625" bestFit="1" customWidth="1"/>
    <col min="2822" max="2822" width="12.25" customWidth="1"/>
    <col min="2823" max="2823" width="3.375" bestFit="1" customWidth="1"/>
    <col min="2824" max="2824" width="5.375" customWidth="1"/>
    <col min="2825" max="3072" width="9" customWidth="1"/>
    <col min="3073" max="3073" width="2.5" customWidth="1"/>
    <col min="3074" max="3076" width="20" customWidth="1"/>
    <col min="3077" max="3077" width="15.625" bestFit="1" customWidth="1"/>
    <col min="3078" max="3078" width="12.25" customWidth="1"/>
    <col min="3079" max="3079" width="3.375" bestFit="1" customWidth="1"/>
    <col min="3080" max="3080" width="5.375" customWidth="1"/>
    <col min="3081" max="3328" width="9" customWidth="1"/>
    <col min="3329" max="3329" width="2.5" customWidth="1"/>
    <col min="3330" max="3332" width="20" customWidth="1"/>
    <col min="3333" max="3333" width="15.625" bestFit="1" customWidth="1"/>
    <col min="3334" max="3334" width="12.25" customWidth="1"/>
    <col min="3335" max="3335" width="3.375" bestFit="1" customWidth="1"/>
    <col min="3336" max="3336" width="5.375" customWidth="1"/>
    <col min="3337" max="3584" width="9" customWidth="1"/>
    <col min="3585" max="3585" width="2.5" customWidth="1"/>
    <col min="3586" max="3588" width="20" customWidth="1"/>
    <col min="3589" max="3589" width="15.625" bestFit="1" customWidth="1"/>
    <col min="3590" max="3590" width="12.25" customWidth="1"/>
    <col min="3591" max="3591" width="3.375" bestFit="1" customWidth="1"/>
    <col min="3592" max="3592" width="5.375" customWidth="1"/>
    <col min="3593" max="3840" width="9" customWidth="1"/>
    <col min="3841" max="3841" width="2.5" customWidth="1"/>
    <col min="3842" max="3844" width="20" customWidth="1"/>
    <col min="3845" max="3845" width="15.625" bestFit="1" customWidth="1"/>
    <col min="3846" max="3846" width="12.25" customWidth="1"/>
    <col min="3847" max="3847" width="3.375" bestFit="1" customWidth="1"/>
    <col min="3848" max="3848" width="5.375" customWidth="1"/>
    <col min="3849" max="4096" width="9" customWidth="1"/>
    <col min="4097" max="4097" width="2.5" customWidth="1"/>
    <col min="4098" max="4100" width="20" customWidth="1"/>
    <col min="4101" max="4101" width="15.625" bestFit="1" customWidth="1"/>
    <col min="4102" max="4102" width="12.25" customWidth="1"/>
    <col min="4103" max="4103" width="3.375" bestFit="1" customWidth="1"/>
    <col min="4104" max="4104" width="5.375" customWidth="1"/>
    <col min="4105" max="4352" width="9" customWidth="1"/>
    <col min="4353" max="4353" width="2.5" customWidth="1"/>
    <col min="4354" max="4356" width="20" customWidth="1"/>
    <col min="4357" max="4357" width="15.625" bestFit="1" customWidth="1"/>
    <col min="4358" max="4358" width="12.25" customWidth="1"/>
    <col min="4359" max="4359" width="3.375" bestFit="1" customWidth="1"/>
    <col min="4360" max="4360" width="5.375" customWidth="1"/>
    <col min="4361" max="4608" width="9" customWidth="1"/>
    <col min="4609" max="4609" width="2.5" customWidth="1"/>
    <col min="4610" max="4612" width="20" customWidth="1"/>
    <col min="4613" max="4613" width="15.625" bestFit="1" customWidth="1"/>
    <col min="4614" max="4614" width="12.25" customWidth="1"/>
    <col min="4615" max="4615" width="3.375" bestFit="1" customWidth="1"/>
    <col min="4616" max="4616" width="5.375" customWidth="1"/>
    <col min="4617" max="4864" width="9" customWidth="1"/>
    <col min="4865" max="4865" width="2.5" customWidth="1"/>
    <col min="4866" max="4868" width="20" customWidth="1"/>
    <col min="4869" max="4869" width="15.625" bestFit="1" customWidth="1"/>
    <col min="4870" max="4870" width="12.25" customWidth="1"/>
    <col min="4871" max="4871" width="3.375" bestFit="1" customWidth="1"/>
    <col min="4872" max="4872" width="5.375" customWidth="1"/>
    <col min="4873" max="5120" width="9" customWidth="1"/>
    <col min="5121" max="5121" width="2.5" customWidth="1"/>
    <col min="5122" max="5124" width="20" customWidth="1"/>
    <col min="5125" max="5125" width="15.625" bestFit="1" customWidth="1"/>
    <col min="5126" max="5126" width="12.25" customWidth="1"/>
    <col min="5127" max="5127" width="3.375" bestFit="1" customWidth="1"/>
    <col min="5128" max="5128" width="5.375" customWidth="1"/>
    <col min="5129" max="5376" width="9" customWidth="1"/>
    <col min="5377" max="5377" width="2.5" customWidth="1"/>
    <col min="5378" max="5380" width="20" customWidth="1"/>
    <col min="5381" max="5381" width="15.625" bestFit="1" customWidth="1"/>
    <col min="5382" max="5382" width="12.25" customWidth="1"/>
    <col min="5383" max="5383" width="3.375" bestFit="1" customWidth="1"/>
    <col min="5384" max="5384" width="5.375" customWidth="1"/>
    <col min="5385" max="5632" width="9" customWidth="1"/>
    <col min="5633" max="5633" width="2.5" customWidth="1"/>
    <col min="5634" max="5636" width="20" customWidth="1"/>
    <col min="5637" max="5637" width="15.625" bestFit="1" customWidth="1"/>
    <col min="5638" max="5638" width="12.25" customWidth="1"/>
    <col min="5639" max="5639" width="3.375" bestFit="1" customWidth="1"/>
    <col min="5640" max="5640" width="5.375" customWidth="1"/>
    <col min="5641" max="5888" width="9" customWidth="1"/>
    <col min="5889" max="5889" width="2.5" customWidth="1"/>
    <col min="5890" max="5892" width="20" customWidth="1"/>
    <col min="5893" max="5893" width="15.625" bestFit="1" customWidth="1"/>
    <col min="5894" max="5894" width="12.25" customWidth="1"/>
    <col min="5895" max="5895" width="3.375" bestFit="1" customWidth="1"/>
    <col min="5896" max="5896" width="5.375" customWidth="1"/>
    <col min="5897" max="6144" width="9" customWidth="1"/>
    <col min="6145" max="6145" width="2.5" customWidth="1"/>
    <col min="6146" max="6148" width="20" customWidth="1"/>
    <col min="6149" max="6149" width="15.625" bestFit="1" customWidth="1"/>
    <col min="6150" max="6150" width="12.25" customWidth="1"/>
    <col min="6151" max="6151" width="3.375" bestFit="1" customWidth="1"/>
    <col min="6152" max="6152" width="5.375" customWidth="1"/>
    <col min="6153" max="6400" width="9" customWidth="1"/>
    <col min="6401" max="6401" width="2.5" customWidth="1"/>
    <col min="6402" max="6404" width="20" customWidth="1"/>
    <col min="6405" max="6405" width="15.625" bestFit="1" customWidth="1"/>
    <col min="6406" max="6406" width="12.25" customWidth="1"/>
    <col min="6407" max="6407" width="3.375" bestFit="1" customWidth="1"/>
    <col min="6408" max="6408" width="5.375" customWidth="1"/>
    <col min="6409" max="6656" width="9" customWidth="1"/>
    <col min="6657" max="6657" width="2.5" customWidth="1"/>
    <col min="6658" max="6660" width="20" customWidth="1"/>
    <col min="6661" max="6661" width="15.625" bestFit="1" customWidth="1"/>
    <col min="6662" max="6662" width="12.25" customWidth="1"/>
    <col min="6663" max="6663" width="3.375" bestFit="1" customWidth="1"/>
    <col min="6664" max="6664" width="5.375" customWidth="1"/>
    <col min="6665" max="6912" width="9" customWidth="1"/>
    <col min="6913" max="6913" width="2.5" customWidth="1"/>
    <col min="6914" max="6916" width="20" customWidth="1"/>
    <col min="6917" max="6917" width="15.625" bestFit="1" customWidth="1"/>
    <col min="6918" max="6918" width="12.25" customWidth="1"/>
    <col min="6919" max="6919" width="3.375" bestFit="1" customWidth="1"/>
    <col min="6920" max="6920" width="5.375" customWidth="1"/>
    <col min="6921" max="7168" width="9" customWidth="1"/>
    <col min="7169" max="7169" width="2.5" customWidth="1"/>
    <col min="7170" max="7172" width="20" customWidth="1"/>
    <col min="7173" max="7173" width="15.625" bestFit="1" customWidth="1"/>
    <col min="7174" max="7174" width="12.25" customWidth="1"/>
    <col min="7175" max="7175" width="3.375" bestFit="1" customWidth="1"/>
    <col min="7176" max="7176" width="5.375" customWidth="1"/>
    <col min="7177" max="7424" width="9" customWidth="1"/>
    <col min="7425" max="7425" width="2.5" customWidth="1"/>
    <col min="7426" max="7428" width="20" customWidth="1"/>
    <col min="7429" max="7429" width="15.625" bestFit="1" customWidth="1"/>
    <col min="7430" max="7430" width="12.25" customWidth="1"/>
    <col min="7431" max="7431" width="3.375" bestFit="1" customWidth="1"/>
    <col min="7432" max="7432" width="5.375" customWidth="1"/>
    <col min="7433" max="7680" width="9" customWidth="1"/>
    <col min="7681" max="7681" width="2.5" customWidth="1"/>
    <col min="7682" max="7684" width="20" customWidth="1"/>
    <col min="7685" max="7685" width="15.625" bestFit="1" customWidth="1"/>
    <col min="7686" max="7686" width="12.25" customWidth="1"/>
    <col min="7687" max="7687" width="3.375" bestFit="1" customWidth="1"/>
    <col min="7688" max="7688" width="5.375" customWidth="1"/>
    <col min="7689" max="7936" width="9" customWidth="1"/>
    <col min="7937" max="7937" width="2.5" customWidth="1"/>
    <col min="7938" max="7940" width="20" customWidth="1"/>
    <col min="7941" max="7941" width="15.625" bestFit="1" customWidth="1"/>
    <col min="7942" max="7942" width="12.25" customWidth="1"/>
    <col min="7943" max="7943" width="3.375" bestFit="1" customWidth="1"/>
    <col min="7944" max="7944" width="5.375" customWidth="1"/>
    <col min="7945" max="8192" width="9" customWidth="1"/>
    <col min="8193" max="8193" width="2.5" customWidth="1"/>
    <col min="8194" max="8196" width="20" customWidth="1"/>
    <col min="8197" max="8197" width="15.625" bestFit="1" customWidth="1"/>
    <col min="8198" max="8198" width="12.25" customWidth="1"/>
    <col min="8199" max="8199" width="3.375" bestFit="1" customWidth="1"/>
    <col min="8200" max="8200" width="5.375" customWidth="1"/>
    <col min="8201" max="8448" width="9" customWidth="1"/>
    <col min="8449" max="8449" width="2.5" customWidth="1"/>
    <col min="8450" max="8452" width="20" customWidth="1"/>
    <col min="8453" max="8453" width="15.625" bestFit="1" customWidth="1"/>
    <col min="8454" max="8454" width="12.25" customWidth="1"/>
    <col min="8455" max="8455" width="3.375" bestFit="1" customWidth="1"/>
    <col min="8456" max="8456" width="5.375" customWidth="1"/>
    <col min="8457" max="8704" width="9" customWidth="1"/>
    <col min="8705" max="8705" width="2.5" customWidth="1"/>
    <col min="8706" max="8708" width="20" customWidth="1"/>
    <col min="8709" max="8709" width="15.625" bestFit="1" customWidth="1"/>
    <col min="8710" max="8710" width="12.25" customWidth="1"/>
    <col min="8711" max="8711" width="3.375" bestFit="1" customWidth="1"/>
    <col min="8712" max="8712" width="5.375" customWidth="1"/>
    <col min="8713" max="8960" width="9" customWidth="1"/>
    <col min="8961" max="8961" width="2.5" customWidth="1"/>
    <col min="8962" max="8964" width="20" customWidth="1"/>
    <col min="8965" max="8965" width="15.625" bestFit="1" customWidth="1"/>
    <col min="8966" max="8966" width="12.25" customWidth="1"/>
    <col min="8967" max="8967" width="3.375" bestFit="1" customWidth="1"/>
    <col min="8968" max="8968" width="5.375" customWidth="1"/>
    <col min="8969" max="9216" width="9" customWidth="1"/>
    <col min="9217" max="9217" width="2.5" customWidth="1"/>
    <col min="9218" max="9220" width="20" customWidth="1"/>
    <col min="9221" max="9221" width="15.625" bestFit="1" customWidth="1"/>
    <col min="9222" max="9222" width="12.25" customWidth="1"/>
    <col min="9223" max="9223" width="3.375" bestFit="1" customWidth="1"/>
    <col min="9224" max="9224" width="5.375" customWidth="1"/>
    <col min="9225" max="9472" width="9" customWidth="1"/>
    <col min="9473" max="9473" width="2.5" customWidth="1"/>
    <col min="9474" max="9476" width="20" customWidth="1"/>
    <col min="9477" max="9477" width="15.625" bestFit="1" customWidth="1"/>
    <col min="9478" max="9478" width="12.25" customWidth="1"/>
    <col min="9479" max="9479" width="3.375" bestFit="1" customWidth="1"/>
    <col min="9480" max="9480" width="5.375" customWidth="1"/>
    <col min="9481" max="9728" width="9" customWidth="1"/>
    <col min="9729" max="9729" width="2.5" customWidth="1"/>
    <col min="9730" max="9732" width="20" customWidth="1"/>
    <col min="9733" max="9733" width="15.625" bestFit="1" customWidth="1"/>
    <col min="9734" max="9734" width="12.25" customWidth="1"/>
    <col min="9735" max="9735" width="3.375" bestFit="1" customWidth="1"/>
    <col min="9736" max="9736" width="5.375" customWidth="1"/>
    <col min="9737" max="9984" width="9" customWidth="1"/>
    <col min="9985" max="9985" width="2.5" customWidth="1"/>
    <col min="9986" max="9988" width="20" customWidth="1"/>
    <col min="9989" max="9989" width="15.625" bestFit="1" customWidth="1"/>
    <col min="9990" max="9990" width="12.25" customWidth="1"/>
    <col min="9991" max="9991" width="3.375" bestFit="1" customWidth="1"/>
    <col min="9992" max="9992" width="5.375" customWidth="1"/>
    <col min="9993" max="10240" width="9" customWidth="1"/>
    <col min="10241" max="10241" width="2.5" customWidth="1"/>
    <col min="10242" max="10244" width="20" customWidth="1"/>
    <col min="10245" max="10245" width="15.625" bestFit="1" customWidth="1"/>
    <col min="10246" max="10246" width="12.25" customWidth="1"/>
    <col min="10247" max="10247" width="3.375" bestFit="1" customWidth="1"/>
    <col min="10248" max="10248" width="5.375" customWidth="1"/>
    <col min="10249" max="10496" width="9" customWidth="1"/>
    <col min="10497" max="10497" width="2.5" customWidth="1"/>
    <col min="10498" max="10500" width="20" customWidth="1"/>
    <col min="10501" max="10501" width="15.625" bestFit="1" customWidth="1"/>
    <col min="10502" max="10502" width="12.25" customWidth="1"/>
    <col min="10503" max="10503" width="3.375" bestFit="1" customWidth="1"/>
    <col min="10504" max="10504" width="5.375" customWidth="1"/>
    <col min="10505" max="10752" width="9" customWidth="1"/>
    <col min="10753" max="10753" width="2.5" customWidth="1"/>
    <col min="10754" max="10756" width="20" customWidth="1"/>
    <col min="10757" max="10757" width="15.625" bestFit="1" customWidth="1"/>
    <col min="10758" max="10758" width="12.25" customWidth="1"/>
    <col min="10759" max="10759" width="3.375" bestFit="1" customWidth="1"/>
    <col min="10760" max="10760" width="5.375" customWidth="1"/>
    <col min="10761" max="11008" width="9" customWidth="1"/>
    <col min="11009" max="11009" width="2.5" customWidth="1"/>
    <col min="11010" max="11012" width="20" customWidth="1"/>
    <col min="11013" max="11013" width="15.625" bestFit="1" customWidth="1"/>
    <col min="11014" max="11014" width="12.25" customWidth="1"/>
    <col min="11015" max="11015" width="3.375" bestFit="1" customWidth="1"/>
    <col min="11016" max="11016" width="5.375" customWidth="1"/>
    <col min="11017" max="11264" width="9" customWidth="1"/>
    <col min="11265" max="11265" width="2.5" customWidth="1"/>
    <col min="11266" max="11268" width="20" customWidth="1"/>
    <col min="11269" max="11269" width="15.625" bestFit="1" customWidth="1"/>
    <col min="11270" max="11270" width="12.25" customWidth="1"/>
    <col min="11271" max="11271" width="3.375" bestFit="1" customWidth="1"/>
    <col min="11272" max="11272" width="5.375" customWidth="1"/>
    <col min="11273" max="11520" width="9" customWidth="1"/>
    <col min="11521" max="11521" width="2.5" customWidth="1"/>
    <col min="11522" max="11524" width="20" customWidth="1"/>
    <col min="11525" max="11525" width="15.625" bestFit="1" customWidth="1"/>
    <col min="11526" max="11526" width="12.25" customWidth="1"/>
    <col min="11527" max="11527" width="3.375" bestFit="1" customWidth="1"/>
    <col min="11528" max="11528" width="5.375" customWidth="1"/>
    <col min="11529" max="11776" width="9" customWidth="1"/>
    <col min="11777" max="11777" width="2.5" customWidth="1"/>
    <col min="11778" max="11780" width="20" customWidth="1"/>
    <col min="11781" max="11781" width="15.625" bestFit="1" customWidth="1"/>
    <col min="11782" max="11782" width="12.25" customWidth="1"/>
    <col min="11783" max="11783" width="3.375" bestFit="1" customWidth="1"/>
    <col min="11784" max="11784" width="5.375" customWidth="1"/>
    <col min="11785" max="12032" width="9" customWidth="1"/>
    <col min="12033" max="12033" width="2.5" customWidth="1"/>
    <col min="12034" max="12036" width="20" customWidth="1"/>
    <col min="12037" max="12037" width="15.625" bestFit="1" customWidth="1"/>
    <col min="12038" max="12038" width="12.25" customWidth="1"/>
    <col min="12039" max="12039" width="3.375" bestFit="1" customWidth="1"/>
    <col min="12040" max="12040" width="5.375" customWidth="1"/>
    <col min="12041" max="12288" width="9" customWidth="1"/>
    <col min="12289" max="12289" width="2.5" customWidth="1"/>
    <col min="12290" max="12292" width="20" customWidth="1"/>
    <col min="12293" max="12293" width="15.625" bestFit="1" customWidth="1"/>
    <col min="12294" max="12294" width="12.25" customWidth="1"/>
    <col min="12295" max="12295" width="3.375" bestFit="1" customWidth="1"/>
    <col min="12296" max="12296" width="5.375" customWidth="1"/>
    <col min="12297" max="12544" width="9" customWidth="1"/>
    <col min="12545" max="12545" width="2.5" customWidth="1"/>
    <col min="12546" max="12548" width="20" customWidth="1"/>
    <col min="12549" max="12549" width="15.625" bestFit="1" customWidth="1"/>
    <col min="12550" max="12550" width="12.25" customWidth="1"/>
    <col min="12551" max="12551" width="3.375" bestFit="1" customWidth="1"/>
    <col min="12552" max="12552" width="5.375" customWidth="1"/>
    <col min="12553" max="12800" width="9" customWidth="1"/>
    <col min="12801" max="12801" width="2.5" customWidth="1"/>
    <col min="12802" max="12804" width="20" customWidth="1"/>
    <col min="12805" max="12805" width="15.625" bestFit="1" customWidth="1"/>
    <col min="12806" max="12806" width="12.25" customWidth="1"/>
    <col min="12807" max="12807" width="3.375" bestFit="1" customWidth="1"/>
    <col min="12808" max="12808" width="5.375" customWidth="1"/>
    <col min="12809" max="13056" width="9" customWidth="1"/>
    <col min="13057" max="13057" width="2.5" customWidth="1"/>
    <col min="13058" max="13060" width="20" customWidth="1"/>
    <col min="13061" max="13061" width="15.625" bestFit="1" customWidth="1"/>
    <col min="13062" max="13062" width="12.25" customWidth="1"/>
    <col min="13063" max="13063" width="3.375" bestFit="1" customWidth="1"/>
    <col min="13064" max="13064" width="5.375" customWidth="1"/>
    <col min="13065" max="13312" width="9" customWidth="1"/>
    <col min="13313" max="13313" width="2.5" customWidth="1"/>
    <col min="13314" max="13316" width="20" customWidth="1"/>
    <col min="13317" max="13317" width="15.625" bestFit="1" customWidth="1"/>
    <col min="13318" max="13318" width="12.25" customWidth="1"/>
    <col min="13319" max="13319" width="3.375" bestFit="1" customWidth="1"/>
    <col min="13320" max="13320" width="5.375" customWidth="1"/>
    <col min="13321" max="13568" width="9" customWidth="1"/>
    <col min="13569" max="13569" width="2.5" customWidth="1"/>
    <col min="13570" max="13572" width="20" customWidth="1"/>
    <col min="13573" max="13573" width="15.625" bestFit="1" customWidth="1"/>
    <col min="13574" max="13574" width="12.25" customWidth="1"/>
    <col min="13575" max="13575" width="3.375" bestFit="1" customWidth="1"/>
    <col min="13576" max="13576" width="5.375" customWidth="1"/>
    <col min="13577" max="13824" width="9" customWidth="1"/>
    <col min="13825" max="13825" width="2.5" customWidth="1"/>
    <col min="13826" max="13828" width="20" customWidth="1"/>
    <col min="13829" max="13829" width="15.625" bestFit="1" customWidth="1"/>
    <col min="13830" max="13830" width="12.25" customWidth="1"/>
    <col min="13831" max="13831" width="3.375" bestFit="1" customWidth="1"/>
    <col min="13832" max="13832" width="5.375" customWidth="1"/>
    <col min="13833" max="14080" width="9" customWidth="1"/>
    <col min="14081" max="14081" width="2.5" customWidth="1"/>
    <col min="14082" max="14084" width="20" customWidth="1"/>
    <col min="14085" max="14085" width="15.625" bestFit="1" customWidth="1"/>
    <col min="14086" max="14086" width="12.25" customWidth="1"/>
    <col min="14087" max="14087" width="3.375" bestFit="1" customWidth="1"/>
    <col min="14088" max="14088" width="5.375" customWidth="1"/>
    <col min="14089" max="14336" width="9" customWidth="1"/>
    <col min="14337" max="14337" width="2.5" customWidth="1"/>
    <col min="14338" max="14340" width="20" customWidth="1"/>
    <col min="14341" max="14341" width="15.625" bestFit="1" customWidth="1"/>
    <col min="14342" max="14342" width="12.25" customWidth="1"/>
    <col min="14343" max="14343" width="3.375" bestFit="1" customWidth="1"/>
    <col min="14344" max="14344" width="5.375" customWidth="1"/>
    <col min="14345" max="14592" width="9" customWidth="1"/>
    <col min="14593" max="14593" width="2.5" customWidth="1"/>
    <col min="14594" max="14596" width="20" customWidth="1"/>
    <col min="14597" max="14597" width="15.625" bestFit="1" customWidth="1"/>
    <col min="14598" max="14598" width="12.25" customWidth="1"/>
    <col min="14599" max="14599" width="3.375" bestFit="1" customWidth="1"/>
    <col min="14600" max="14600" width="5.375" customWidth="1"/>
    <col min="14601" max="14848" width="9" customWidth="1"/>
    <col min="14849" max="14849" width="2.5" customWidth="1"/>
    <col min="14850" max="14852" width="20" customWidth="1"/>
    <col min="14853" max="14853" width="15.625" bestFit="1" customWidth="1"/>
    <col min="14854" max="14854" width="12.25" customWidth="1"/>
    <col min="14855" max="14855" width="3.375" bestFit="1" customWidth="1"/>
    <col min="14856" max="14856" width="5.375" customWidth="1"/>
    <col min="14857" max="15104" width="9" customWidth="1"/>
    <col min="15105" max="15105" width="2.5" customWidth="1"/>
    <col min="15106" max="15108" width="20" customWidth="1"/>
    <col min="15109" max="15109" width="15.625" bestFit="1" customWidth="1"/>
    <col min="15110" max="15110" width="12.25" customWidth="1"/>
    <col min="15111" max="15111" width="3.375" bestFit="1" customWidth="1"/>
    <col min="15112" max="15112" width="5.375" customWidth="1"/>
    <col min="15113" max="15360" width="9" customWidth="1"/>
    <col min="15361" max="15361" width="2.5" customWidth="1"/>
    <col min="15362" max="15364" width="20" customWidth="1"/>
    <col min="15365" max="15365" width="15.625" bestFit="1" customWidth="1"/>
    <col min="15366" max="15366" width="12.25" customWidth="1"/>
    <col min="15367" max="15367" width="3.375" bestFit="1" customWidth="1"/>
    <col min="15368" max="15368" width="5.375" customWidth="1"/>
    <col min="15369" max="15616" width="9" customWidth="1"/>
    <col min="15617" max="15617" width="2.5" customWidth="1"/>
    <col min="15618" max="15620" width="20" customWidth="1"/>
    <col min="15621" max="15621" width="15.625" bestFit="1" customWidth="1"/>
    <col min="15622" max="15622" width="12.25" customWidth="1"/>
    <col min="15623" max="15623" width="3.375" bestFit="1" customWidth="1"/>
    <col min="15624" max="15624" width="5.375" customWidth="1"/>
    <col min="15625" max="15872" width="9" customWidth="1"/>
    <col min="15873" max="15873" width="2.5" customWidth="1"/>
    <col min="15874" max="15876" width="20" customWidth="1"/>
    <col min="15877" max="15877" width="15.625" bestFit="1" customWidth="1"/>
    <col min="15878" max="15878" width="12.25" customWidth="1"/>
    <col min="15879" max="15879" width="3.375" bestFit="1" customWidth="1"/>
    <col min="15880" max="15880" width="5.375" customWidth="1"/>
    <col min="15881" max="16128" width="9" customWidth="1"/>
    <col min="16129" max="16129" width="2.5" customWidth="1"/>
    <col min="16130" max="16132" width="20" customWidth="1"/>
    <col min="16133" max="16133" width="15.625" bestFit="1" customWidth="1"/>
    <col min="16134" max="16134" width="12.25" customWidth="1"/>
    <col min="16135" max="16135" width="3.375" bestFit="1" customWidth="1"/>
    <col min="16136" max="16136" width="5.375" customWidth="1"/>
    <col min="16137" max="16384" width="9" customWidth="1"/>
  </cols>
  <sheetData>
    <row r="1" spans="1:8" ht="13.5" x14ac:dyDescent="0.15">
      <c r="E1" s="338">
        <f>①基礎情報!C13</f>
        <v>0</v>
      </c>
      <c r="F1" s="339"/>
    </row>
    <row r="2" spans="1:8" s="4" customFormat="1" ht="13.5" x14ac:dyDescent="0.15">
      <c r="A2" s="125"/>
      <c r="B2" s="125"/>
      <c r="C2" s="125"/>
      <c r="D2" s="126"/>
      <c r="E2" s="199" t="s">
        <v>170</v>
      </c>
      <c r="F2" s="200"/>
      <c r="G2" s="125"/>
      <c r="H2" s="125"/>
    </row>
    <row r="3" spans="1:8" ht="13.5" x14ac:dyDescent="0.15">
      <c r="B3" s="340" t="s">
        <v>224</v>
      </c>
      <c r="C3" s="340"/>
      <c r="D3" s="340"/>
      <c r="E3" s="340"/>
      <c r="F3" s="340"/>
    </row>
    <row r="4" spans="1:8" ht="13.5" x14ac:dyDescent="0.15"/>
    <row r="5" spans="1:8" ht="13.5" x14ac:dyDescent="0.15">
      <c r="B5" s="125" t="s">
        <v>45</v>
      </c>
      <c r="F5" s="151" t="s">
        <v>97</v>
      </c>
    </row>
    <row r="6" spans="1:8" ht="13.5" x14ac:dyDescent="0.15">
      <c r="B6" s="327" t="s">
        <v>50</v>
      </c>
      <c r="C6" s="328"/>
      <c r="D6" s="136" t="s">
        <v>24</v>
      </c>
      <c r="E6" s="327" t="s">
        <v>74</v>
      </c>
      <c r="F6" s="328"/>
    </row>
    <row r="7" spans="1:8" ht="13.5" x14ac:dyDescent="0.15">
      <c r="A7" s="127"/>
      <c r="B7" s="129" t="s">
        <v>78</v>
      </c>
      <c r="C7" s="187"/>
      <c r="D7" s="137"/>
      <c r="E7" s="341"/>
      <c r="F7" s="342"/>
      <c r="G7" s="127"/>
      <c r="H7" s="127"/>
    </row>
    <row r="8" spans="1:8" ht="13.5" x14ac:dyDescent="0.15">
      <c r="A8" s="127"/>
      <c r="B8" s="130"/>
      <c r="C8" s="188"/>
      <c r="D8" s="139"/>
      <c r="E8" s="332"/>
      <c r="F8" s="333"/>
      <c r="G8" s="127"/>
      <c r="H8" s="127"/>
    </row>
    <row r="9" spans="1:8" ht="13.5" x14ac:dyDescent="0.15">
      <c r="A9" s="127"/>
      <c r="B9" s="130" t="s">
        <v>79</v>
      </c>
      <c r="C9" s="188"/>
      <c r="D9" s="138"/>
      <c r="E9" s="332"/>
      <c r="F9" s="333"/>
      <c r="G9" s="127"/>
      <c r="H9" s="127"/>
    </row>
    <row r="10" spans="1:8" ht="13.5" x14ac:dyDescent="0.15">
      <c r="A10" s="127"/>
      <c r="B10" s="130"/>
      <c r="C10" s="188"/>
      <c r="D10" s="139"/>
      <c r="E10" s="332"/>
      <c r="F10" s="333"/>
      <c r="G10" s="127"/>
      <c r="H10" s="127"/>
    </row>
    <row r="11" spans="1:8" ht="13.5" x14ac:dyDescent="0.15">
      <c r="A11" s="127"/>
      <c r="B11" s="130" t="s">
        <v>80</v>
      </c>
      <c r="C11" s="188"/>
      <c r="D11" s="138">
        <f>SUM(F12:F15)</f>
        <v>0</v>
      </c>
      <c r="E11" s="147" t="s">
        <v>138</v>
      </c>
      <c r="F11" s="152"/>
      <c r="G11" s="127"/>
      <c r="H11" s="127"/>
    </row>
    <row r="12" spans="1:8" ht="13.5" x14ac:dyDescent="0.15">
      <c r="A12" s="127"/>
      <c r="B12" s="130"/>
      <c r="C12" s="201"/>
      <c r="D12" s="139"/>
      <c r="E12" s="148" t="s">
        <v>142</v>
      </c>
      <c r="F12" s="153"/>
      <c r="G12" s="127"/>
      <c r="H12" s="127"/>
    </row>
    <row r="13" spans="1:8" ht="13.5" x14ac:dyDescent="0.15">
      <c r="A13" s="127"/>
      <c r="B13" s="130"/>
      <c r="C13" s="188"/>
      <c r="D13" s="139"/>
      <c r="E13" s="148" t="s">
        <v>143</v>
      </c>
      <c r="F13" s="153"/>
      <c r="G13" s="127"/>
      <c r="H13" s="127"/>
    </row>
    <row r="14" spans="1:8" ht="13.5" x14ac:dyDescent="0.15">
      <c r="A14" s="127"/>
      <c r="B14" s="130"/>
      <c r="C14" s="188"/>
      <c r="E14" s="148" t="s">
        <v>145</v>
      </c>
      <c r="F14" s="153"/>
      <c r="G14" s="127"/>
      <c r="H14" s="127"/>
    </row>
    <row r="15" spans="1:8" ht="13.5" x14ac:dyDescent="0.15">
      <c r="A15" s="127"/>
      <c r="B15" s="130"/>
      <c r="C15" s="188"/>
      <c r="D15" s="139"/>
      <c r="E15" s="148" t="s">
        <v>146</v>
      </c>
      <c r="F15" s="153"/>
      <c r="G15" s="127"/>
      <c r="H15" s="127"/>
    </row>
    <row r="16" spans="1:8" s="4" customFormat="1" ht="13.5" x14ac:dyDescent="0.15">
      <c r="A16" s="127"/>
      <c r="B16" s="130" t="s">
        <v>160</v>
      </c>
      <c r="C16" s="188"/>
      <c r="D16" s="158"/>
      <c r="E16" s="148"/>
      <c r="F16" s="186"/>
      <c r="G16" s="127"/>
      <c r="H16" s="127"/>
    </row>
    <row r="17" spans="1:8" s="4" customFormat="1" ht="13.5" x14ac:dyDescent="0.15">
      <c r="A17" s="127"/>
      <c r="B17" s="130"/>
      <c r="C17" s="188"/>
      <c r="D17" s="139"/>
      <c r="E17" s="148"/>
      <c r="F17" s="186"/>
      <c r="G17" s="127"/>
      <c r="H17" s="127"/>
    </row>
    <row r="18" spans="1:8" ht="13.5" x14ac:dyDescent="0.15">
      <c r="A18" s="127"/>
      <c r="B18" s="130" t="s">
        <v>161</v>
      </c>
      <c r="C18" s="188"/>
      <c r="D18" s="138"/>
      <c r="E18" s="149"/>
      <c r="F18" s="154"/>
      <c r="G18" s="127"/>
      <c r="H18" s="127"/>
    </row>
    <row r="19" spans="1:8" ht="13.5" x14ac:dyDescent="0.15">
      <c r="A19" s="127"/>
      <c r="B19" s="130"/>
      <c r="C19" s="189"/>
      <c r="D19" s="140"/>
      <c r="E19" s="139"/>
      <c r="F19" s="154"/>
      <c r="G19" s="127"/>
      <c r="H19" s="127"/>
    </row>
    <row r="20" spans="1:8" ht="13.5" x14ac:dyDescent="0.15">
      <c r="B20" s="327" t="s">
        <v>75</v>
      </c>
      <c r="C20" s="328"/>
      <c r="D20" s="138">
        <f>SUM(D7:D19)</f>
        <v>0</v>
      </c>
      <c r="E20" s="336"/>
      <c r="F20" s="337"/>
    </row>
    <row r="21" spans="1:8" ht="13.5" x14ac:dyDescent="0.15">
      <c r="D21" s="141"/>
    </row>
    <row r="22" spans="1:8" ht="13.5" x14ac:dyDescent="0.15">
      <c r="B22" s="125" t="s">
        <v>2</v>
      </c>
      <c r="F22" s="151" t="s">
        <v>97</v>
      </c>
    </row>
    <row r="23" spans="1:8" ht="13.5" x14ac:dyDescent="0.15">
      <c r="B23" s="327" t="s">
        <v>50</v>
      </c>
      <c r="C23" s="328"/>
      <c r="D23" s="136" t="s">
        <v>24</v>
      </c>
      <c r="E23" s="327" t="s">
        <v>74</v>
      </c>
      <c r="F23" s="328"/>
    </row>
    <row r="24" spans="1:8" ht="13.5" x14ac:dyDescent="0.15">
      <c r="A24" s="127"/>
      <c r="B24" s="131" t="s">
        <v>83</v>
      </c>
      <c r="C24" s="131" t="s">
        <v>84</v>
      </c>
      <c r="D24" s="142"/>
      <c r="E24" s="334"/>
      <c r="F24" s="335"/>
      <c r="G24" s="127"/>
      <c r="H24" s="127"/>
    </row>
    <row r="25" spans="1:8" ht="13.5" x14ac:dyDescent="0.15">
      <c r="A25" s="127"/>
      <c r="B25" s="132"/>
      <c r="C25" s="132" t="s">
        <v>85</v>
      </c>
      <c r="D25" s="143"/>
      <c r="E25" s="332"/>
      <c r="F25" s="333"/>
      <c r="G25" s="127"/>
      <c r="H25" s="127"/>
    </row>
    <row r="26" spans="1:8" ht="13.5" x14ac:dyDescent="0.15">
      <c r="A26" s="127"/>
      <c r="B26" s="132"/>
      <c r="C26" s="132" t="s">
        <v>86</v>
      </c>
      <c r="D26" s="143"/>
      <c r="E26" s="332"/>
      <c r="F26" s="333"/>
      <c r="G26" s="127"/>
      <c r="H26" s="127"/>
    </row>
    <row r="27" spans="1:8" ht="13.5" x14ac:dyDescent="0.15">
      <c r="A27" s="127"/>
      <c r="B27" s="132"/>
      <c r="C27" s="132"/>
      <c r="D27" s="144"/>
      <c r="E27" s="332"/>
      <c r="F27" s="333"/>
      <c r="G27" s="127"/>
      <c r="H27" s="127"/>
    </row>
    <row r="28" spans="1:8" ht="13.5" x14ac:dyDescent="0.15">
      <c r="A28" s="127"/>
      <c r="B28" s="132" t="s">
        <v>87</v>
      </c>
      <c r="C28" s="132" t="s">
        <v>88</v>
      </c>
      <c r="D28" s="143"/>
      <c r="E28" s="332"/>
      <c r="F28" s="333"/>
      <c r="G28" s="127"/>
      <c r="H28" s="127"/>
    </row>
    <row r="29" spans="1:8" ht="13.5" x14ac:dyDescent="0.15">
      <c r="A29" s="127"/>
      <c r="B29" s="132"/>
      <c r="C29" s="132" t="s">
        <v>89</v>
      </c>
      <c r="D29" s="143"/>
      <c r="E29" s="332"/>
      <c r="F29" s="333"/>
      <c r="G29" s="127"/>
      <c r="H29" s="127"/>
    </row>
    <row r="30" spans="1:8" ht="13.5" x14ac:dyDescent="0.15">
      <c r="A30" s="127"/>
      <c r="B30" s="132"/>
      <c r="C30" s="132" t="s">
        <v>90</v>
      </c>
      <c r="D30" s="143"/>
      <c r="E30" s="332"/>
      <c r="F30" s="333"/>
      <c r="G30" s="127"/>
      <c r="H30" s="127"/>
    </row>
    <row r="31" spans="1:8" ht="13.5" x14ac:dyDescent="0.15">
      <c r="A31" s="127"/>
      <c r="B31" s="132"/>
      <c r="C31" s="132" t="s">
        <v>91</v>
      </c>
      <c r="D31" s="143"/>
      <c r="E31" s="332"/>
      <c r="F31" s="333"/>
      <c r="G31" s="127"/>
      <c r="H31" s="127"/>
    </row>
    <row r="32" spans="1:8" ht="13.5" x14ac:dyDescent="0.15">
      <c r="A32" s="127"/>
      <c r="B32" s="132"/>
      <c r="C32" s="132"/>
      <c r="D32" s="144"/>
      <c r="E32" s="332"/>
      <c r="F32" s="333"/>
      <c r="G32" s="127"/>
      <c r="H32" s="127"/>
    </row>
    <row r="33" spans="1:8" ht="13.5" x14ac:dyDescent="0.15">
      <c r="A33" s="127"/>
      <c r="B33" s="132" t="s">
        <v>92</v>
      </c>
      <c r="C33" s="132" t="s">
        <v>93</v>
      </c>
      <c r="D33" s="143"/>
      <c r="E33" s="332"/>
      <c r="F33" s="333"/>
      <c r="G33" s="127"/>
      <c r="H33" s="127"/>
    </row>
    <row r="34" spans="1:8" ht="13.5" x14ac:dyDescent="0.15">
      <c r="A34" s="127"/>
      <c r="B34" s="132"/>
      <c r="C34" s="132" t="s">
        <v>94</v>
      </c>
      <c r="D34" s="143"/>
      <c r="E34" s="332"/>
      <c r="F34" s="333"/>
      <c r="G34" s="127"/>
      <c r="H34" s="127"/>
    </row>
    <row r="35" spans="1:8" ht="13.5" x14ac:dyDescent="0.15">
      <c r="A35" s="127"/>
      <c r="B35" s="132"/>
      <c r="C35" s="132" t="s">
        <v>95</v>
      </c>
      <c r="D35" s="143"/>
      <c r="E35" s="332"/>
      <c r="F35" s="333"/>
      <c r="G35" s="127"/>
      <c r="H35" s="127"/>
    </row>
    <row r="36" spans="1:8" ht="13.5" x14ac:dyDescent="0.15">
      <c r="A36" s="127"/>
      <c r="B36" s="133"/>
      <c r="C36" s="133"/>
      <c r="D36" s="145"/>
      <c r="E36" s="332"/>
      <c r="F36" s="333"/>
      <c r="G36" s="127"/>
      <c r="H36" s="127"/>
    </row>
    <row r="37" spans="1:8" ht="13.5" x14ac:dyDescent="0.15">
      <c r="B37" s="327" t="s">
        <v>75</v>
      </c>
      <c r="C37" s="328"/>
      <c r="D37" s="198">
        <f>SUM(D24:D36)</f>
        <v>0</v>
      </c>
      <c r="E37" s="329"/>
      <c r="F37" s="330"/>
    </row>
    <row r="38" spans="1:8" ht="13.5" x14ac:dyDescent="0.15"/>
    <row r="39" spans="1:8" ht="13.5" x14ac:dyDescent="0.15">
      <c r="B39" s="125" t="s">
        <v>77</v>
      </c>
    </row>
    <row r="40" spans="1:8" ht="13.5" x14ac:dyDescent="0.15"/>
    <row r="41" spans="1:8" ht="13.5" x14ac:dyDescent="0.15">
      <c r="B41" s="134" t="s">
        <v>147</v>
      </c>
    </row>
    <row r="42" spans="1:8" ht="13.5" x14ac:dyDescent="0.15">
      <c r="D42" s="146" t="s">
        <v>4</v>
      </c>
      <c r="E42" s="331">
        <f>①基礎情報!C8</f>
        <v>0</v>
      </c>
      <c r="F42" s="331"/>
      <c r="G42" s="155"/>
      <c r="H42" s="155"/>
    </row>
    <row r="43" spans="1:8" ht="13.5" x14ac:dyDescent="0.15">
      <c r="D43" s="146" t="s">
        <v>3</v>
      </c>
      <c r="E43" s="331">
        <f>①基礎情報!C9</f>
        <v>0</v>
      </c>
      <c r="F43" s="331"/>
      <c r="G43" s="155"/>
      <c r="H43" s="155"/>
    </row>
    <row r="44" spans="1:8" ht="13.5" x14ac:dyDescent="0.15">
      <c r="D44" s="146" t="s">
        <v>96</v>
      </c>
      <c r="E44" s="331">
        <f>①基礎情報!C10</f>
        <v>0</v>
      </c>
      <c r="F44" s="331"/>
      <c r="G44" s="128"/>
    </row>
  </sheetData>
  <mergeCells count="30">
    <mergeCell ref="E1:F1"/>
    <mergeCell ref="B3:F3"/>
    <mergeCell ref="B6:C6"/>
    <mergeCell ref="E6:F6"/>
    <mergeCell ref="E7:F7"/>
    <mergeCell ref="E8:F8"/>
    <mergeCell ref="E9:F9"/>
    <mergeCell ref="E10:F10"/>
    <mergeCell ref="B20:C20"/>
    <mergeCell ref="E20:F20"/>
    <mergeCell ref="B23:C23"/>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B37:C37"/>
    <mergeCell ref="E37:F37"/>
    <mergeCell ref="E42:F42"/>
    <mergeCell ref="E43:F43"/>
    <mergeCell ref="E44:F44"/>
  </mergeCells>
  <phoneticPr fontId="2"/>
  <dataValidations count="1">
    <dataValidation type="list" allowBlank="1" showInputMessage="1" showErrorMessage="1" sqref="F2" xr:uid="{00000000-0002-0000-0600-000000000000}">
      <formula1>"6,5,4,3,2,1"</formula1>
    </dataValidation>
  </dataValidations>
  <pageMargins left="0.75" right="0.75" top="1" bottom="1" header="0.51200000000000001" footer="0.51200000000000001"/>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46"/>
  <sheetViews>
    <sheetView topLeftCell="A25" workbookViewId="0">
      <selection activeCell="B3" sqref="B3:F3"/>
    </sheetView>
  </sheetViews>
  <sheetFormatPr defaultRowHeight="13.5" x14ac:dyDescent="0.15"/>
  <cols>
    <col min="1" max="1" width="2.5" style="125" customWidth="1"/>
    <col min="2" max="3" width="20" style="125" customWidth="1"/>
    <col min="4" max="5" width="20" style="126" customWidth="1"/>
    <col min="6" max="6" width="10.125" style="125" bestFit="1" customWidth="1"/>
    <col min="7" max="7" width="3.375" customWidth="1"/>
    <col min="257" max="257" width="2.5" customWidth="1"/>
    <col min="258" max="261" width="20" customWidth="1"/>
    <col min="262" max="262" width="10.125" bestFit="1" customWidth="1"/>
    <col min="263" max="263" width="3.375" customWidth="1"/>
    <col min="513" max="513" width="2.5" customWidth="1"/>
    <col min="514" max="517" width="20" customWidth="1"/>
    <col min="518" max="518" width="10.125" bestFit="1" customWidth="1"/>
    <col min="519" max="519" width="3.375" customWidth="1"/>
    <col min="769" max="769" width="2.5" customWidth="1"/>
    <col min="770" max="773" width="20" customWidth="1"/>
    <col min="774" max="774" width="10.125" bestFit="1" customWidth="1"/>
    <col min="775" max="775" width="3.375" customWidth="1"/>
    <col min="1025" max="1025" width="2.5" customWidth="1"/>
    <col min="1026" max="1029" width="20" customWidth="1"/>
    <col min="1030" max="1030" width="10.125" bestFit="1" customWidth="1"/>
    <col min="1031" max="1031" width="3.375" customWidth="1"/>
    <col min="1281" max="1281" width="2.5" customWidth="1"/>
    <col min="1282" max="1285" width="20" customWidth="1"/>
    <col min="1286" max="1286" width="10.125" bestFit="1" customWidth="1"/>
    <col min="1287" max="1287" width="3.375" customWidth="1"/>
    <col min="1537" max="1537" width="2.5" customWidth="1"/>
    <col min="1538" max="1541" width="20" customWidth="1"/>
    <col min="1542" max="1542" width="10.125" bestFit="1" customWidth="1"/>
    <col min="1543" max="1543" width="3.375" customWidth="1"/>
    <col min="1793" max="1793" width="2.5" customWidth="1"/>
    <col min="1794" max="1797" width="20" customWidth="1"/>
    <col min="1798" max="1798" width="10.125" bestFit="1" customWidth="1"/>
    <col min="1799" max="1799" width="3.375" customWidth="1"/>
    <col min="2049" max="2049" width="2.5" customWidth="1"/>
    <col min="2050" max="2053" width="20" customWidth="1"/>
    <col min="2054" max="2054" width="10.125" bestFit="1" customWidth="1"/>
    <col min="2055" max="2055" width="3.375" customWidth="1"/>
    <col min="2305" max="2305" width="2.5" customWidth="1"/>
    <col min="2306" max="2309" width="20" customWidth="1"/>
    <col min="2310" max="2310" width="10.125" bestFit="1" customWidth="1"/>
    <col min="2311" max="2311" width="3.375" customWidth="1"/>
    <col min="2561" max="2561" width="2.5" customWidth="1"/>
    <col min="2562" max="2565" width="20" customWidth="1"/>
    <col min="2566" max="2566" width="10.125" bestFit="1" customWidth="1"/>
    <col min="2567" max="2567" width="3.375" customWidth="1"/>
    <col min="2817" max="2817" width="2.5" customWidth="1"/>
    <col min="2818" max="2821" width="20" customWidth="1"/>
    <col min="2822" max="2822" width="10.125" bestFit="1" customWidth="1"/>
    <col min="2823" max="2823" width="3.375" customWidth="1"/>
    <col min="3073" max="3073" width="2.5" customWidth="1"/>
    <col min="3074" max="3077" width="20" customWidth="1"/>
    <col min="3078" max="3078" width="10.125" bestFit="1" customWidth="1"/>
    <col min="3079" max="3079" width="3.375" customWidth="1"/>
    <col min="3329" max="3329" width="2.5" customWidth="1"/>
    <col min="3330" max="3333" width="20" customWidth="1"/>
    <col min="3334" max="3334" width="10.125" bestFit="1" customWidth="1"/>
    <col min="3335" max="3335" width="3.375" customWidth="1"/>
    <col min="3585" max="3585" width="2.5" customWidth="1"/>
    <col min="3586" max="3589" width="20" customWidth="1"/>
    <col min="3590" max="3590" width="10.125" bestFit="1" customWidth="1"/>
    <col min="3591" max="3591" width="3.375" customWidth="1"/>
    <col min="3841" max="3841" width="2.5" customWidth="1"/>
    <col min="3842" max="3845" width="20" customWidth="1"/>
    <col min="3846" max="3846" width="10.125" bestFit="1" customWidth="1"/>
    <col min="3847" max="3847" width="3.375" customWidth="1"/>
    <col min="4097" max="4097" width="2.5" customWidth="1"/>
    <col min="4098" max="4101" width="20" customWidth="1"/>
    <col min="4102" max="4102" width="10.125" bestFit="1" customWidth="1"/>
    <col min="4103" max="4103" width="3.375" customWidth="1"/>
    <col min="4353" max="4353" width="2.5" customWidth="1"/>
    <col min="4354" max="4357" width="20" customWidth="1"/>
    <col min="4358" max="4358" width="10.125" bestFit="1" customWidth="1"/>
    <col min="4359" max="4359" width="3.375" customWidth="1"/>
    <col min="4609" max="4609" width="2.5" customWidth="1"/>
    <col min="4610" max="4613" width="20" customWidth="1"/>
    <col min="4614" max="4614" width="10.125" bestFit="1" customWidth="1"/>
    <col min="4615" max="4615" width="3.375" customWidth="1"/>
    <col min="4865" max="4865" width="2.5" customWidth="1"/>
    <col min="4866" max="4869" width="20" customWidth="1"/>
    <col min="4870" max="4870" width="10.125" bestFit="1" customWidth="1"/>
    <col min="4871" max="4871" width="3.375" customWidth="1"/>
    <col min="5121" max="5121" width="2.5" customWidth="1"/>
    <col min="5122" max="5125" width="20" customWidth="1"/>
    <col min="5126" max="5126" width="10.125" bestFit="1" customWidth="1"/>
    <col min="5127" max="5127" width="3.375" customWidth="1"/>
    <col min="5377" max="5377" width="2.5" customWidth="1"/>
    <col min="5378" max="5381" width="20" customWidth="1"/>
    <col min="5382" max="5382" width="10.125" bestFit="1" customWidth="1"/>
    <col min="5383" max="5383" width="3.375" customWidth="1"/>
    <col min="5633" max="5633" width="2.5" customWidth="1"/>
    <col min="5634" max="5637" width="20" customWidth="1"/>
    <col min="5638" max="5638" width="10.125" bestFit="1" customWidth="1"/>
    <col min="5639" max="5639" width="3.375" customWidth="1"/>
    <col min="5889" max="5889" width="2.5" customWidth="1"/>
    <col min="5890" max="5893" width="20" customWidth="1"/>
    <col min="5894" max="5894" width="10.125" bestFit="1" customWidth="1"/>
    <col min="5895" max="5895" width="3.375" customWidth="1"/>
    <col min="6145" max="6145" width="2.5" customWidth="1"/>
    <col min="6146" max="6149" width="20" customWidth="1"/>
    <col min="6150" max="6150" width="10.125" bestFit="1" customWidth="1"/>
    <col min="6151" max="6151" width="3.375" customWidth="1"/>
    <col min="6401" max="6401" width="2.5" customWidth="1"/>
    <col min="6402" max="6405" width="20" customWidth="1"/>
    <col min="6406" max="6406" width="10.125" bestFit="1" customWidth="1"/>
    <col min="6407" max="6407" width="3.375" customWidth="1"/>
    <col min="6657" max="6657" width="2.5" customWidth="1"/>
    <col min="6658" max="6661" width="20" customWidth="1"/>
    <col min="6662" max="6662" width="10.125" bestFit="1" customWidth="1"/>
    <col min="6663" max="6663" width="3.375" customWidth="1"/>
    <col min="6913" max="6913" width="2.5" customWidth="1"/>
    <col min="6914" max="6917" width="20" customWidth="1"/>
    <col min="6918" max="6918" width="10.125" bestFit="1" customWidth="1"/>
    <col min="6919" max="6919" width="3.375" customWidth="1"/>
    <col min="7169" max="7169" width="2.5" customWidth="1"/>
    <col min="7170" max="7173" width="20" customWidth="1"/>
    <col min="7174" max="7174" width="10.125" bestFit="1" customWidth="1"/>
    <col min="7175" max="7175" width="3.375" customWidth="1"/>
    <col min="7425" max="7425" width="2.5" customWidth="1"/>
    <col min="7426" max="7429" width="20" customWidth="1"/>
    <col min="7430" max="7430" width="10.125" bestFit="1" customWidth="1"/>
    <col min="7431" max="7431" width="3.375" customWidth="1"/>
    <col min="7681" max="7681" width="2.5" customWidth="1"/>
    <col min="7682" max="7685" width="20" customWidth="1"/>
    <col min="7686" max="7686" width="10.125" bestFit="1" customWidth="1"/>
    <col min="7687" max="7687" width="3.375" customWidth="1"/>
    <col min="7937" max="7937" width="2.5" customWidth="1"/>
    <col min="7938" max="7941" width="20" customWidth="1"/>
    <col min="7942" max="7942" width="10.125" bestFit="1" customWidth="1"/>
    <col min="7943" max="7943" width="3.375" customWidth="1"/>
    <col min="8193" max="8193" width="2.5" customWidth="1"/>
    <col min="8194" max="8197" width="20" customWidth="1"/>
    <col min="8198" max="8198" width="10.125" bestFit="1" customWidth="1"/>
    <col min="8199" max="8199" width="3.375" customWidth="1"/>
    <col min="8449" max="8449" width="2.5" customWidth="1"/>
    <col min="8450" max="8453" width="20" customWidth="1"/>
    <col min="8454" max="8454" width="10.125" bestFit="1" customWidth="1"/>
    <col min="8455" max="8455" width="3.375" customWidth="1"/>
    <col min="8705" max="8705" width="2.5" customWidth="1"/>
    <col min="8706" max="8709" width="20" customWidth="1"/>
    <col min="8710" max="8710" width="10.125" bestFit="1" customWidth="1"/>
    <col min="8711" max="8711" width="3.375" customWidth="1"/>
    <col min="8961" max="8961" width="2.5" customWidth="1"/>
    <col min="8962" max="8965" width="20" customWidth="1"/>
    <col min="8966" max="8966" width="10.125" bestFit="1" customWidth="1"/>
    <col min="8967" max="8967" width="3.375" customWidth="1"/>
    <col min="9217" max="9217" width="2.5" customWidth="1"/>
    <col min="9218" max="9221" width="20" customWidth="1"/>
    <col min="9222" max="9222" width="10.125" bestFit="1" customWidth="1"/>
    <col min="9223" max="9223" width="3.375" customWidth="1"/>
    <col min="9473" max="9473" width="2.5" customWidth="1"/>
    <col min="9474" max="9477" width="20" customWidth="1"/>
    <col min="9478" max="9478" width="10.125" bestFit="1" customWidth="1"/>
    <col min="9479" max="9479" width="3.375" customWidth="1"/>
    <col min="9729" max="9729" width="2.5" customWidth="1"/>
    <col min="9730" max="9733" width="20" customWidth="1"/>
    <col min="9734" max="9734" width="10.125" bestFit="1" customWidth="1"/>
    <col min="9735" max="9735" width="3.375" customWidth="1"/>
    <col min="9985" max="9985" width="2.5" customWidth="1"/>
    <col min="9986" max="9989" width="20" customWidth="1"/>
    <col min="9990" max="9990" width="10.125" bestFit="1" customWidth="1"/>
    <col min="9991" max="9991" width="3.375" customWidth="1"/>
    <col min="10241" max="10241" width="2.5" customWidth="1"/>
    <col min="10242" max="10245" width="20" customWidth="1"/>
    <col min="10246" max="10246" width="10.125" bestFit="1" customWidth="1"/>
    <col min="10247" max="10247" width="3.375" customWidth="1"/>
    <col min="10497" max="10497" width="2.5" customWidth="1"/>
    <col min="10498" max="10501" width="20" customWidth="1"/>
    <col min="10502" max="10502" width="10.125" bestFit="1" customWidth="1"/>
    <col min="10503" max="10503" width="3.375" customWidth="1"/>
    <col min="10753" max="10753" width="2.5" customWidth="1"/>
    <col min="10754" max="10757" width="20" customWidth="1"/>
    <col min="10758" max="10758" width="10.125" bestFit="1" customWidth="1"/>
    <col min="10759" max="10759" width="3.375" customWidth="1"/>
    <col min="11009" max="11009" width="2.5" customWidth="1"/>
    <col min="11010" max="11013" width="20" customWidth="1"/>
    <col min="11014" max="11014" width="10.125" bestFit="1" customWidth="1"/>
    <col min="11015" max="11015" width="3.375" customWidth="1"/>
    <col min="11265" max="11265" width="2.5" customWidth="1"/>
    <col min="11266" max="11269" width="20" customWidth="1"/>
    <col min="11270" max="11270" width="10.125" bestFit="1" customWidth="1"/>
    <col min="11271" max="11271" width="3.375" customWidth="1"/>
    <col min="11521" max="11521" width="2.5" customWidth="1"/>
    <col min="11522" max="11525" width="20" customWidth="1"/>
    <col min="11526" max="11526" width="10.125" bestFit="1" customWidth="1"/>
    <col min="11527" max="11527" width="3.375" customWidth="1"/>
    <col min="11777" max="11777" width="2.5" customWidth="1"/>
    <col min="11778" max="11781" width="20" customWidth="1"/>
    <col min="11782" max="11782" width="10.125" bestFit="1" customWidth="1"/>
    <col min="11783" max="11783" width="3.375" customWidth="1"/>
    <col min="12033" max="12033" width="2.5" customWidth="1"/>
    <col min="12034" max="12037" width="20" customWidth="1"/>
    <col min="12038" max="12038" width="10.125" bestFit="1" customWidth="1"/>
    <col min="12039" max="12039" width="3.375" customWidth="1"/>
    <col min="12289" max="12289" width="2.5" customWidth="1"/>
    <col min="12290" max="12293" width="20" customWidth="1"/>
    <col min="12294" max="12294" width="10.125" bestFit="1" customWidth="1"/>
    <col min="12295" max="12295" width="3.375" customWidth="1"/>
    <col min="12545" max="12545" width="2.5" customWidth="1"/>
    <col min="12546" max="12549" width="20" customWidth="1"/>
    <col min="12550" max="12550" width="10.125" bestFit="1" customWidth="1"/>
    <col min="12551" max="12551" width="3.375" customWidth="1"/>
    <col min="12801" max="12801" width="2.5" customWidth="1"/>
    <col min="12802" max="12805" width="20" customWidth="1"/>
    <col min="12806" max="12806" width="10.125" bestFit="1" customWidth="1"/>
    <col min="12807" max="12807" width="3.375" customWidth="1"/>
    <col min="13057" max="13057" width="2.5" customWidth="1"/>
    <col min="13058" max="13061" width="20" customWidth="1"/>
    <col min="13062" max="13062" width="10.125" bestFit="1" customWidth="1"/>
    <col min="13063" max="13063" width="3.375" customWidth="1"/>
    <col min="13313" max="13313" width="2.5" customWidth="1"/>
    <col min="13314" max="13317" width="20" customWidth="1"/>
    <col min="13318" max="13318" width="10.125" bestFit="1" customWidth="1"/>
    <col min="13319" max="13319" width="3.375" customWidth="1"/>
    <col min="13569" max="13569" width="2.5" customWidth="1"/>
    <col min="13570" max="13573" width="20" customWidth="1"/>
    <col min="13574" max="13574" width="10.125" bestFit="1" customWidth="1"/>
    <col min="13575" max="13575" width="3.375" customWidth="1"/>
    <col min="13825" max="13825" width="2.5" customWidth="1"/>
    <col min="13826" max="13829" width="20" customWidth="1"/>
    <col min="13830" max="13830" width="10.125" bestFit="1" customWidth="1"/>
    <col min="13831" max="13831" width="3.375" customWidth="1"/>
    <col min="14081" max="14081" width="2.5" customWidth="1"/>
    <col min="14082" max="14085" width="20" customWidth="1"/>
    <col min="14086" max="14086" width="10.125" bestFit="1" customWidth="1"/>
    <col min="14087" max="14087" width="3.375" customWidth="1"/>
    <col min="14337" max="14337" width="2.5" customWidth="1"/>
    <col min="14338" max="14341" width="20" customWidth="1"/>
    <col min="14342" max="14342" width="10.125" bestFit="1" customWidth="1"/>
    <col min="14343" max="14343" width="3.375" customWidth="1"/>
    <col min="14593" max="14593" width="2.5" customWidth="1"/>
    <col min="14594" max="14597" width="20" customWidth="1"/>
    <col min="14598" max="14598" width="10.125" bestFit="1" customWidth="1"/>
    <col min="14599" max="14599" width="3.375" customWidth="1"/>
    <col min="14849" max="14849" width="2.5" customWidth="1"/>
    <col min="14850" max="14853" width="20" customWidth="1"/>
    <col min="14854" max="14854" width="10.125" bestFit="1" customWidth="1"/>
    <col min="14855" max="14855" width="3.375" customWidth="1"/>
    <col min="15105" max="15105" width="2.5" customWidth="1"/>
    <col min="15106" max="15109" width="20" customWidth="1"/>
    <col min="15110" max="15110" width="10.125" bestFit="1" customWidth="1"/>
    <col min="15111" max="15111" width="3.375" customWidth="1"/>
    <col min="15361" max="15361" width="2.5" customWidth="1"/>
    <col min="15362" max="15365" width="20" customWidth="1"/>
    <col min="15366" max="15366" width="10.125" bestFit="1" customWidth="1"/>
    <col min="15367" max="15367" width="3.375" customWidth="1"/>
    <col min="15617" max="15617" width="2.5" customWidth="1"/>
    <col min="15618" max="15621" width="20" customWidth="1"/>
    <col min="15622" max="15622" width="10.125" bestFit="1" customWidth="1"/>
    <col min="15623" max="15623" width="3.375" customWidth="1"/>
    <col min="15873" max="15873" width="2.5" customWidth="1"/>
    <col min="15874" max="15877" width="20" customWidth="1"/>
    <col min="15878" max="15878" width="10.125" bestFit="1" customWidth="1"/>
    <col min="15879" max="15879" width="3.375" customWidth="1"/>
    <col min="16129" max="16129" width="2.5" customWidth="1"/>
    <col min="16130" max="16133" width="20" customWidth="1"/>
    <col min="16134" max="16134" width="10.125" bestFit="1" customWidth="1"/>
    <col min="16135" max="16135" width="3.375" customWidth="1"/>
  </cols>
  <sheetData>
    <row r="1" spans="1:6" x14ac:dyDescent="0.15">
      <c r="E1" s="348" t="s">
        <v>148</v>
      </c>
      <c r="F1" s="349"/>
    </row>
    <row r="2" spans="1:6" s="4" customFormat="1" x14ac:dyDescent="0.15">
      <c r="A2" s="125"/>
      <c r="B2" s="125"/>
      <c r="C2" s="125"/>
      <c r="D2" s="126"/>
      <c r="E2" s="199" t="s">
        <v>170</v>
      </c>
      <c r="F2" s="200">
        <v>5</v>
      </c>
    </row>
    <row r="3" spans="1:6" x14ac:dyDescent="0.15">
      <c r="B3" s="340" t="s">
        <v>224</v>
      </c>
      <c r="C3" s="340"/>
      <c r="D3" s="340"/>
      <c r="E3" s="340"/>
      <c r="F3" s="340"/>
    </row>
    <row r="5" spans="1:6" x14ac:dyDescent="0.15">
      <c r="B5" s="125" t="s">
        <v>45</v>
      </c>
      <c r="F5" s="151" t="s">
        <v>70</v>
      </c>
    </row>
    <row r="6" spans="1:6" x14ac:dyDescent="0.15">
      <c r="B6" s="327" t="s">
        <v>50</v>
      </c>
      <c r="C6" s="328"/>
      <c r="D6" s="150" t="s">
        <v>24</v>
      </c>
      <c r="E6" s="327" t="s">
        <v>74</v>
      </c>
      <c r="F6" s="328"/>
    </row>
    <row r="7" spans="1:6" x14ac:dyDescent="0.15">
      <c r="A7" s="127"/>
      <c r="B7" s="129" t="s">
        <v>78</v>
      </c>
      <c r="C7" s="187"/>
      <c r="D7" s="157">
        <v>1086000</v>
      </c>
      <c r="E7" s="350" t="s">
        <v>137</v>
      </c>
      <c r="F7" s="351"/>
    </row>
    <row r="8" spans="1:6" x14ac:dyDescent="0.15">
      <c r="A8" s="127"/>
      <c r="B8" s="130"/>
      <c r="C8" s="188"/>
      <c r="D8" s="139"/>
      <c r="E8" s="346"/>
      <c r="F8" s="347"/>
    </row>
    <row r="9" spans="1:6" x14ac:dyDescent="0.15">
      <c r="A9" s="127"/>
      <c r="B9" s="130" t="s">
        <v>79</v>
      </c>
      <c r="C9" s="188"/>
      <c r="D9" s="158">
        <v>3066000</v>
      </c>
      <c r="E9" s="346"/>
      <c r="F9" s="347"/>
    </row>
    <row r="10" spans="1:6" x14ac:dyDescent="0.15">
      <c r="A10" s="127"/>
      <c r="B10" s="130"/>
      <c r="C10" s="188"/>
      <c r="D10" s="139"/>
      <c r="E10" s="346"/>
      <c r="F10" s="347"/>
    </row>
    <row r="11" spans="1:6" ht="13.5" customHeight="1" x14ac:dyDescent="0.15">
      <c r="A11" s="127"/>
      <c r="B11" s="130" t="s">
        <v>80</v>
      </c>
      <c r="C11" s="188"/>
      <c r="D11" s="158">
        <v>3120000</v>
      </c>
      <c r="E11" s="147" t="s">
        <v>138</v>
      </c>
      <c r="F11" s="152"/>
    </row>
    <row r="12" spans="1:6" x14ac:dyDescent="0.15">
      <c r="A12" s="127"/>
      <c r="B12" s="130"/>
      <c r="C12" s="188"/>
      <c r="D12" s="139"/>
      <c r="E12" s="148" t="s">
        <v>149</v>
      </c>
      <c r="F12" s="165">
        <v>960000</v>
      </c>
    </row>
    <row r="13" spans="1:6" x14ac:dyDescent="0.15">
      <c r="A13" s="127"/>
      <c r="B13" s="130"/>
      <c r="C13" s="188"/>
      <c r="D13" s="139"/>
      <c r="E13" s="148" t="s">
        <v>150</v>
      </c>
      <c r="F13" s="165">
        <v>1500000</v>
      </c>
    </row>
    <row r="14" spans="1:6" x14ac:dyDescent="0.15">
      <c r="A14" s="127"/>
      <c r="B14" s="130"/>
      <c r="C14" s="188"/>
      <c r="D14" s="139"/>
      <c r="E14" s="148" t="s">
        <v>118</v>
      </c>
      <c r="F14" s="165">
        <v>516000</v>
      </c>
    </row>
    <row r="15" spans="1:6" x14ac:dyDescent="0.15">
      <c r="A15" s="127"/>
      <c r="B15" s="130"/>
      <c r="C15" s="188"/>
      <c r="D15" s="139"/>
      <c r="E15" s="148" t="s">
        <v>124</v>
      </c>
      <c r="F15" s="165">
        <v>144000</v>
      </c>
    </row>
    <row r="16" spans="1:6" s="4" customFormat="1" x14ac:dyDescent="0.15">
      <c r="A16" s="127"/>
      <c r="B16" s="130" t="s">
        <v>171</v>
      </c>
      <c r="C16" s="188"/>
      <c r="D16" s="158">
        <v>0</v>
      </c>
      <c r="E16" s="148"/>
      <c r="F16" s="202"/>
    </row>
    <row r="17" spans="1:6" s="4" customFormat="1" x14ac:dyDescent="0.15">
      <c r="A17" s="127"/>
      <c r="B17" s="130"/>
      <c r="C17" s="188"/>
      <c r="D17" s="139"/>
      <c r="E17" s="148"/>
      <c r="F17" s="202"/>
    </row>
    <row r="18" spans="1:6" x14ac:dyDescent="0.15">
      <c r="A18" s="127"/>
      <c r="B18" s="130" t="s">
        <v>81</v>
      </c>
      <c r="C18" s="188"/>
      <c r="D18" s="158">
        <v>200000</v>
      </c>
      <c r="E18" s="139"/>
      <c r="F18" s="154"/>
    </row>
    <row r="19" spans="1:6" x14ac:dyDescent="0.15">
      <c r="A19" s="127"/>
      <c r="B19" s="130"/>
      <c r="C19" s="189"/>
      <c r="D19" s="139"/>
      <c r="E19" s="139"/>
      <c r="F19" s="166"/>
    </row>
    <row r="20" spans="1:6" x14ac:dyDescent="0.15">
      <c r="B20" s="327" t="s">
        <v>75</v>
      </c>
      <c r="C20" s="328"/>
      <c r="D20" s="159">
        <f>SUM(D7:D19)</f>
        <v>7472000</v>
      </c>
      <c r="E20" s="336"/>
      <c r="F20" s="337"/>
    </row>
    <row r="22" spans="1:6" x14ac:dyDescent="0.15">
      <c r="B22" s="125" t="s">
        <v>2</v>
      </c>
    </row>
    <row r="23" spans="1:6" x14ac:dyDescent="0.15">
      <c r="B23" s="327" t="s">
        <v>50</v>
      </c>
      <c r="C23" s="328"/>
      <c r="D23" s="136" t="s">
        <v>24</v>
      </c>
      <c r="E23" s="327" t="s">
        <v>74</v>
      </c>
      <c r="F23" s="328"/>
    </row>
    <row r="24" spans="1:6" x14ac:dyDescent="0.15">
      <c r="A24" s="127"/>
      <c r="B24" s="131" t="s">
        <v>83</v>
      </c>
      <c r="C24" s="131" t="s">
        <v>84</v>
      </c>
      <c r="D24" s="160">
        <v>2800000</v>
      </c>
      <c r="E24" s="334"/>
      <c r="F24" s="335"/>
    </row>
    <row r="25" spans="1:6" x14ac:dyDescent="0.15">
      <c r="A25" s="127"/>
      <c r="B25" s="132"/>
      <c r="C25" s="132" t="s">
        <v>85</v>
      </c>
      <c r="D25" s="161">
        <v>350000</v>
      </c>
      <c r="E25" s="332"/>
      <c r="F25" s="333"/>
    </row>
    <row r="26" spans="1:6" x14ac:dyDescent="0.15">
      <c r="A26" s="127"/>
      <c r="B26" s="132"/>
      <c r="C26" s="132" t="s">
        <v>86</v>
      </c>
      <c r="D26" s="161">
        <v>240000</v>
      </c>
      <c r="E26" s="332"/>
      <c r="F26" s="333"/>
    </row>
    <row r="27" spans="1:6" x14ac:dyDescent="0.15">
      <c r="A27" s="127"/>
      <c r="B27" s="132"/>
      <c r="C27" s="132"/>
      <c r="D27" s="162"/>
      <c r="E27" s="332"/>
      <c r="F27" s="333"/>
    </row>
    <row r="28" spans="1:6" x14ac:dyDescent="0.15">
      <c r="A28" s="127"/>
      <c r="B28" s="132" t="s">
        <v>87</v>
      </c>
      <c r="C28" s="132" t="s">
        <v>88</v>
      </c>
      <c r="D28" s="161">
        <v>1800000</v>
      </c>
      <c r="E28" s="332"/>
      <c r="F28" s="333"/>
    </row>
    <row r="29" spans="1:6" x14ac:dyDescent="0.15">
      <c r="A29" s="127"/>
      <c r="B29" s="132"/>
      <c r="C29" s="132" t="s">
        <v>89</v>
      </c>
      <c r="D29" s="161">
        <v>1500000</v>
      </c>
      <c r="E29" s="332"/>
      <c r="F29" s="333"/>
    </row>
    <row r="30" spans="1:6" x14ac:dyDescent="0.15">
      <c r="A30" s="127"/>
      <c r="B30" s="132"/>
      <c r="C30" s="132" t="s">
        <v>90</v>
      </c>
      <c r="D30" s="161">
        <v>516000</v>
      </c>
      <c r="E30" s="332"/>
      <c r="F30" s="333"/>
    </row>
    <row r="31" spans="1:6" x14ac:dyDescent="0.15">
      <c r="A31" s="127"/>
      <c r="B31" s="132"/>
      <c r="C31" s="132" t="s">
        <v>91</v>
      </c>
      <c r="D31" s="161">
        <v>144000</v>
      </c>
      <c r="E31" s="332"/>
      <c r="F31" s="333"/>
    </row>
    <row r="32" spans="1:6" x14ac:dyDescent="0.15">
      <c r="A32" s="127"/>
      <c r="B32" s="132"/>
      <c r="C32" s="132"/>
      <c r="D32" s="162"/>
      <c r="E32" s="332"/>
      <c r="F32" s="333"/>
    </row>
    <row r="33" spans="1:7" x14ac:dyDescent="0.15">
      <c r="A33" s="127"/>
      <c r="B33" s="132" t="s">
        <v>92</v>
      </c>
      <c r="C33" s="132" t="s">
        <v>93</v>
      </c>
      <c r="D33" s="161">
        <v>60000</v>
      </c>
      <c r="E33" s="332"/>
      <c r="F33" s="333"/>
    </row>
    <row r="34" spans="1:7" x14ac:dyDescent="0.15">
      <c r="A34" s="127"/>
      <c r="B34" s="132"/>
      <c r="C34" s="132" t="s">
        <v>94</v>
      </c>
      <c r="D34" s="161">
        <v>50000</v>
      </c>
      <c r="E34" s="332"/>
      <c r="F34" s="333"/>
    </row>
    <row r="35" spans="1:7" x14ac:dyDescent="0.15">
      <c r="A35" s="127"/>
      <c r="B35" s="132"/>
      <c r="C35" s="132" t="s">
        <v>95</v>
      </c>
      <c r="D35" s="161">
        <v>12000</v>
      </c>
      <c r="E35" s="332"/>
      <c r="F35" s="333"/>
    </row>
    <row r="36" spans="1:7" x14ac:dyDescent="0.15">
      <c r="A36" s="127"/>
      <c r="B36" s="135"/>
      <c r="C36" s="135"/>
      <c r="D36" s="163"/>
      <c r="E36" s="344"/>
      <c r="F36" s="345"/>
    </row>
    <row r="37" spans="1:7" x14ac:dyDescent="0.15">
      <c r="B37" s="327" t="s">
        <v>75</v>
      </c>
      <c r="C37" s="328"/>
      <c r="D37" s="164">
        <f>SUM(D24:D36)</f>
        <v>7472000</v>
      </c>
      <c r="E37" s="329"/>
      <c r="F37" s="330"/>
    </row>
    <row r="39" spans="1:7" x14ac:dyDescent="0.15">
      <c r="B39" s="125" t="s">
        <v>77</v>
      </c>
    </row>
    <row r="41" spans="1:7" x14ac:dyDescent="0.15">
      <c r="B41" s="134" t="s">
        <v>147</v>
      </c>
    </row>
    <row r="42" spans="1:7" x14ac:dyDescent="0.15">
      <c r="C42" s="125" t="s">
        <v>25</v>
      </c>
      <c r="D42" s="146" t="s">
        <v>4</v>
      </c>
      <c r="E42" s="343" t="s">
        <v>139</v>
      </c>
      <c r="F42" s="343"/>
    </row>
    <row r="43" spans="1:7" x14ac:dyDescent="0.15">
      <c r="D43" s="146" t="s">
        <v>3</v>
      </c>
      <c r="E43" s="343" t="s">
        <v>140</v>
      </c>
      <c r="F43" s="343"/>
    </row>
    <row r="44" spans="1:7" x14ac:dyDescent="0.15">
      <c r="D44" s="146" t="s">
        <v>96</v>
      </c>
      <c r="E44" s="343" t="s">
        <v>151</v>
      </c>
      <c r="F44" s="343"/>
      <c r="G44" s="167"/>
    </row>
    <row r="45" spans="1:7" ht="50.25" customHeight="1" x14ac:dyDescent="0.15"/>
    <row r="46" spans="1:7" ht="14.25" x14ac:dyDescent="0.15">
      <c r="B46" s="156" t="s">
        <v>152</v>
      </c>
    </row>
  </sheetData>
  <mergeCells count="30">
    <mergeCell ref="E1:F1"/>
    <mergeCell ref="B3:F3"/>
    <mergeCell ref="B6:C6"/>
    <mergeCell ref="E6:F6"/>
    <mergeCell ref="E7:F7"/>
    <mergeCell ref="E8:F8"/>
    <mergeCell ref="E9:F9"/>
    <mergeCell ref="E10:F10"/>
    <mergeCell ref="B20:C20"/>
    <mergeCell ref="E20:F20"/>
    <mergeCell ref="B23:C23"/>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B37:C37"/>
    <mergeCell ref="E37:F37"/>
    <mergeCell ref="E42:F42"/>
    <mergeCell ref="E43:F43"/>
    <mergeCell ref="E44:F44"/>
  </mergeCells>
  <phoneticPr fontId="2"/>
  <dataValidations count="1">
    <dataValidation type="list" allowBlank="1" showInputMessage="1" showErrorMessage="1" sqref="F2" xr:uid="{00000000-0002-0000-0700-000000000000}">
      <formula1>"6,5,4,3,2,1"</formula1>
    </dataValidation>
  </dataValidations>
  <pageMargins left="0.75" right="0.75" top="1" bottom="1" header="0.51200000000000001" footer="0.51200000000000001"/>
  <pageSetup paperSize="9" scale="9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7"/>
  <sheetViews>
    <sheetView workbookViewId="0">
      <selection activeCell="E10" sqref="E10"/>
    </sheetView>
  </sheetViews>
  <sheetFormatPr defaultRowHeight="13.5" x14ac:dyDescent="0.15"/>
  <cols>
    <col min="1" max="1" width="5.25" style="168" bestFit="1" customWidth="1"/>
    <col min="2" max="2" width="9.125" style="168" customWidth="1"/>
    <col min="3" max="3" width="16.625" style="168" customWidth="1"/>
    <col min="4" max="4" width="16.5" style="169" bestFit="1" customWidth="1"/>
    <col min="5" max="5" width="11" style="170" bestFit="1" customWidth="1"/>
    <col min="6" max="6" width="11" style="170" customWidth="1"/>
    <col min="7" max="7" width="11" style="170" hidden="1" customWidth="1"/>
    <col min="8" max="8" width="11" style="170" customWidth="1"/>
    <col min="9" max="9" width="16.625" style="168" customWidth="1"/>
    <col min="10" max="10" width="9" style="168" hidden="1" customWidth="1"/>
    <col min="11" max="11" width="9" style="168" customWidth="1"/>
    <col min="12" max="16384" width="9" style="168"/>
  </cols>
  <sheetData>
    <row r="1" spans="1:10" s="171" customFormat="1" x14ac:dyDescent="0.15">
      <c r="A1" s="172" t="s">
        <v>17</v>
      </c>
      <c r="B1" s="172" t="s">
        <v>135</v>
      </c>
      <c r="C1" s="180" t="s">
        <v>122</v>
      </c>
      <c r="D1" s="176" t="s">
        <v>51</v>
      </c>
      <c r="E1" s="178" t="s">
        <v>34</v>
      </c>
      <c r="F1" s="185"/>
      <c r="G1" s="185"/>
      <c r="H1" s="185"/>
      <c r="I1" s="181"/>
    </row>
    <row r="2" spans="1:10" x14ac:dyDescent="0.15">
      <c r="A2" s="173">
        <v>0</v>
      </c>
      <c r="B2" s="174">
        <v>1</v>
      </c>
      <c r="C2" s="175">
        <v>12</v>
      </c>
      <c r="D2" s="177" t="str">
        <f t="shared" ref="D2:D33" si="0">A2&amp;B2&amp;G2</f>
        <v>0112</v>
      </c>
      <c r="E2" s="179">
        <v>108000</v>
      </c>
      <c r="F2" s="184"/>
      <c r="G2" s="184">
        <f>IFERROR(IF(C2=12,12,IF(C2=30,30,IF(C2=なし,0,""))),)</f>
        <v>12</v>
      </c>
      <c r="H2" s="184"/>
      <c r="I2" s="182"/>
      <c r="J2" s="168" t="e">
        <f t="array" ref="J2">_xlfn.IFS(#REF!=12,12,#REF!=30,30,#REF!="なし",0)</f>
        <v>#REF!</v>
      </c>
    </row>
    <row r="3" spans="1:10" x14ac:dyDescent="0.15">
      <c r="A3" s="173">
        <v>1</v>
      </c>
      <c r="B3" s="174">
        <v>1</v>
      </c>
      <c r="C3" s="175">
        <v>12</v>
      </c>
      <c r="D3" s="177" t="str">
        <f t="shared" si="0"/>
        <v>1112</v>
      </c>
      <c r="E3" s="179">
        <v>108000</v>
      </c>
      <c r="F3" s="184"/>
      <c r="G3" s="184">
        <f>IFERROR(IF(C3=12,12,IF(C3=30,30,IF(C3=なし,0,""))),)</f>
        <v>12</v>
      </c>
      <c r="H3" s="184"/>
      <c r="I3" s="182"/>
      <c r="J3" s="168" t="e">
        <f t="array" ref="J3">_xlfn.IFS(#REF!=12,12,#REF!=30,30,#REF!="なし",0)</f>
        <v>#REF!</v>
      </c>
    </row>
    <row r="4" spans="1:10" x14ac:dyDescent="0.15">
      <c r="A4" s="173">
        <v>2</v>
      </c>
      <c r="B4" s="174">
        <v>1</v>
      </c>
      <c r="C4" s="175">
        <v>12</v>
      </c>
      <c r="D4" s="177" t="str">
        <f t="shared" si="0"/>
        <v>2112</v>
      </c>
      <c r="E4" s="179">
        <v>122000</v>
      </c>
      <c r="F4" s="184"/>
      <c r="G4" s="184">
        <f>IFERROR(IF(C4=12,12,IF(C4=30,30,IF(C4=なし,0,""))),)</f>
        <v>12</v>
      </c>
      <c r="H4" s="184"/>
      <c r="I4" s="182"/>
      <c r="J4" s="168" t="e">
        <f t="array" ref="J4">_xlfn.IFS(#REF!=12,12,#REF!=30,30,#REF!="なし",0)</f>
        <v>#REF!</v>
      </c>
    </row>
    <row r="5" spans="1:10" x14ac:dyDescent="0.15">
      <c r="A5" s="173">
        <v>3</v>
      </c>
      <c r="B5" s="174">
        <v>1</v>
      </c>
      <c r="C5" s="175">
        <v>12</v>
      </c>
      <c r="D5" s="177" t="str">
        <f t="shared" si="0"/>
        <v>3112</v>
      </c>
      <c r="E5" s="179">
        <v>127000</v>
      </c>
      <c r="F5" s="184"/>
      <c r="G5" s="184">
        <f>IFERROR(IF(C5=12,12,IF(C5=30,30,IF(C5=なし,0,""))),)</f>
        <v>12</v>
      </c>
      <c r="H5" s="184"/>
      <c r="I5" s="182"/>
      <c r="J5" s="168" t="e">
        <f t="array" ref="J5">_xlfn.IFS(#REF!=12,12,#REF!=30,30,#REF!="なし",0)</f>
        <v>#REF!</v>
      </c>
    </row>
    <row r="6" spans="1:10" x14ac:dyDescent="0.15">
      <c r="A6" s="173">
        <v>4</v>
      </c>
      <c r="B6" s="174">
        <v>1</v>
      </c>
      <c r="C6" s="175">
        <v>12</v>
      </c>
      <c r="D6" s="177" t="str">
        <f t="shared" si="0"/>
        <v>4112</v>
      </c>
      <c r="E6" s="179">
        <v>151000</v>
      </c>
      <c r="F6" s="184"/>
      <c r="G6" s="184">
        <f>IFERROR(IF(C6=12,12,IF(C6=30,30,IF(C6=なし,0,""))),)</f>
        <v>12</v>
      </c>
      <c r="H6" s="184"/>
      <c r="I6" s="182"/>
      <c r="J6" s="168" t="e">
        <f t="array" ref="J6">_xlfn.IFS(#REF!=12,12,#REF!=30,30,#REF!="なし",0)</f>
        <v>#REF!</v>
      </c>
    </row>
    <row r="7" spans="1:10" x14ac:dyDescent="0.15">
      <c r="A7" s="173">
        <v>5</v>
      </c>
      <c r="B7" s="174">
        <v>1</v>
      </c>
      <c r="C7" s="175">
        <v>12</v>
      </c>
      <c r="D7" s="177" t="str">
        <f t="shared" si="0"/>
        <v>5112</v>
      </c>
      <c r="E7" s="179">
        <v>188000</v>
      </c>
      <c r="F7" s="184"/>
      <c r="G7" s="184">
        <f>IFERROR(IF(C7=12,12,IF(C7=30,30,IF(C7=なし,0,""))),)</f>
        <v>12</v>
      </c>
      <c r="H7" s="184"/>
      <c r="I7" s="182"/>
      <c r="J7" s="168" t="e">
        <f t="array" ref="J7">_xlfn.IFS(#REF!=12,12,#REF!=30,30,#REF!="なし",0)</f>
        <v>#REF!</v>
      </c>
    </row>
    <row r="8" spans="1:10" x14ac:dyDescent="0.15">
      <c r="A8" s="173">
        <v>6</v>
      </c>
      <c r="B8" s="174">
        <v>1</v>
      </c>
      <c r="C8" s="175">
        <v>12</v>
      </c>
      <c r="D8" s="177" t="str">
        <f t="shared" si="0"/>
        <v>6112</v>
      </c>
      <c r="E8" s="179">
        <v>227000</v>
      </c>
      <c r="F8" s="184"/>
      <c r="G8" s="184">
        <f>IFERROR(IF(C8=12,12,IF(C8=30,30,IF(C8=なし,0,""))),)</f>
        <v>12</v>
      </c>
      <c r="H8" s="184"/>
      <c r="I8" s="182"/>
      <c r="J8" s="168" t="e">
        <f t="array" ref="J8">_xlfn.IFS(#REF!=12,12,#REF!=30,30,#REF!="なし",0)</f>
        <v>#REF!</v>
      </c>
    </row>
    <row r="9" spans="1:10" x14ac:dyDescent="0.15">
      <c r="A9" s="173">
        <v>0</v>
      </c>
      <c r="B9" s="174">
        <v>2</v>
      </c>
      <c r="C9" s="175">
        <v>12</v>
      </c>
      <c r="D9" s="177" t="str">
        <f t="shared" si="0"/>
        <v>0212</v>
      </c>
      <c r="E9" s="179">
        <v>108000</v>
      </c>
      <c r="F9" s="184"/>
      <c r="G9" s="184">
        <f>IFERROR(IF(C9=12,12,IF(C9=30,30,IF(C9=なし,0,""))),)</f>
        <v>12</v>
      </c>
      <c r="H9" s="184"/>
      <c r="I9" s="182"/>
      <c r="J9" s="168" t="e">
        <f t="array" ref="J9">_xlfn.IFS(#REF!=12,12,#REF!=30,30,#REF!="なし",0)</f>
        <v>#REF!</v>
      </c>
    </row>
    <row r="10" spans="1:10" x14ac:dyDescent="0.15">
      <c r="A10" s="173">
        <v>1</v>
      </c>
      <c r="B10" s="174">
        <v>2</v>
      </c>
      <c r="C10" s="175">
        <v>12</v>
      </c>
      <c r="D10" s="177" t="str">
        <f t="shared" si="0"/>
        <v>1212</v>
      </c>
      <c r="E10" s="179">
        <v>108000</v>
      </c>
      <c r="F10" s="184"/>
      <c r="G10" s="184">
        <f>IFERROR(IF(C10=12,12,IF(C10=30,30,IF(C10=なし,0,""))),)</f>
        <v>12</v>
      </c>
      <c r="H10" s="184"/>
      <c r="I10" s="182"/>
      <c r="J10" s="168" t="e">
        <f t="array" ref="J10">_xlfn.IFS(#REF!=12,12,#REF!=30,30,#REF!="なし",0)</f>
        <v>#REF!</v>
      </c>
    </row>
    <row r="11" spans="1:10" x14ac:dyDescent="0.15">
      <c r="A11" s="173">
        <v>2</v>
      </c>
      <c r="B11" s="174">
        <v>2</v>
      </c>
      <c r="C11" s="175">
        <v>12</v>
      </c>
      <c r="D11" s="177" t="str">
        <f t="shared" si="0"/>
        <v>2212</v>
      </c>
      <c r="E11" s="179">
        <v>122000</v>
      </c>
      <c r="F11" s="184"/>
      <c r="G11" s="184">
        <f>IFERROR(IF(C11=12,12,IF(C11=30,30,IF(C11=なし,0,""))),)</f>
        <v>12</v>
      </c>
      <c r="H11" s="184"/>
      <c r="I11" s="182"/>
      <c r="J11" s="168" t="e">
        <f t="array" ref="J11">_xlfn.IFS(#REF!=12,12,#REF!=30,30,#REF!="なし",0)</f>
        <v>#REF!</v>
      </c>
    </row>
    <row r="12" spans="1:10" x14ac:dyDescent="0.15">
      <c r="A12" s="173">
        <v>3</v>
      </c>
      <c r="B12" s="174">
        <v>2</v>
      </c>
      <c r="C12" s="175">
        <v>12</v>
      </c>
      <c r="D12" s="177" t="str">
        <f t="shared" si="0"/>
        <v>3212</v>
      </c>
      <c r="E12" s="179">
        <v>127000</v>
      </c>
      <c r="F12" s="184"/>
      <c r="G12" s="184">
        <f>IFERROR(IF(C12=12,12,IF(C12=30,30,IF(C12=なし,0,""))),)</f>
        <v>12</v>
      </c>
      <c r="H12" s="184"/>
      <c r="I12" s="182"/>
      <c r="J12" s="168" t="e">
        <f t="array" ref="J12">_xlfn.IFS(#REF!=12,12,#REF!=30,30,#REF!="なし",0)</f>
        <v>#REF!</v>
      </c>
    </row>
    <row r="13" spans="1:10" x14ac:dyDescent="0.15">
      <c r="A13" s="173">
        <v>4</v>
      </c>
      <c r="B13" s="174">
        <v>2</v>
      </c>
      <c r="C13" s="175">
        <v>12</v>
      </c>
      <c r="D13" s="177" t="str">
        <f t="shared" si="0"/>
        <v>4212</v>
      </c>
      <c r="E13" s="179">
        <v>151000</v>
      </c>
      <c r="F13" s="184"/>
      <c r="G13" s="184">
        <f>IFERROR(IF(C13=12,12,IF(C13=30,30,IF(C13=なし,0,""))),)</f>
        <v>12</v>
      </c>
      <c r="H13" s="184"/>
      <c r="I13" s="182"/>
      <c r="J13" s="168" t="e">
        <f t="array" ref="J13">_xlfn.IFS(#REF!=12,12,#REF!=30,30,#REF!="なし",0)</f>
        <v>#REF!</v>
      </c>
    </row>
    <row r="14" spans="1:10" x14ac:dyDescent="0.15">
      <c r="A14" s="173">
        <v>5</v>
      </c>
      <c r="B14" s="174">
        <v>2</v>
      </c>
      <c r="C14" s="175">
        <v>12</v>
      </c>
      <c r="D14" s="177" t="str">
        <f t="shared" si="0"/>
        <v>5212</v>
      </c>
      <c r="E14" s="179">
        <v>188000</v>
      </c>
      <c r="F14" s="184"/>
      <c r="G14" s="184">
        <f>IFERROR(IF(C14=12,12,IF(C14=30,30,IF(C14=なし,0,""))),)</f>
        <v>12</v>
      </c>
      <c r="H14" s="184"/>
      <c r="I14" s="182"/>
      <c r="J14" s="168" t="e">
        <f t="array" ref="J14">_xlfn.IFS(#REF!=12,12,#REF!=30,30,#REF!="なし",0)</f>
        <v>#REF!</v>
      </c>
    </row>
    <row r="15" spans="1:10" x14ac:dyDescent="0.15">
      <c r="A15" s="173">
        <v>6</v>
      </c>
      <c r="B15" s="174">
        <v>2</v>
      </c>
      <c r="C15" s="175">
        <v>12</v>
      </c>
      <c r="D15" s="177" t="str">
        <f t="shared" si="0"/>
        <v>6212</v>
      </c>
      <c r="E15" s="179">
        <v>227000</v>
      </c>
      <c r="F15" s="184"/>
      <c r="G15" s="184">
        <f>IFERROR(IF(C15=12,12,IF(C15=30,30,IF(C15=なし,0,""))),)</f>
        <v>12</v>
      </c>
      <c r="H15" s="184"/>
      <c r="I15" s="182"/>
      <c r="J15" s="168" t="e">
        <f t="array" ref="J15">_xlfn.IFS(#REF!=12,12,#REF!=30,30,#REF!="なし",0)</f>
        <v>#REF!</v>
      </c>
    </row>
    <row r="16" spans="1:10" x14ac:dyDescent="0.15">
      <c r="A16" s="173">
        <v>0</v>
      </c>
      <c r="B16" s="174">
        <v>3</v>
      </c>
      <c r="C16" s="175">
        <v>12</v>
      </c>
      <c r="D16" s="177" t="str">
        <f t="shared" si="0"/>
        <v>0312</v>
      </c>
      <c r="E16" s="179">
        <v>108000</v>
      </c>
      <c r="F16" s="184"/>
      <c r="G16" s="184">
        <f>IFERROR(IF(C16=12,12,IF(C16=30,30,IF(C16=なし,0,""))),)</f>
        <v>12</v>
      </c>
      <c r="H16" s="184"/>
      <c r="I16" s="182"/>
      <c r="J16" s="168" t="e">
        <f t="array" ref="J16">_xlfn.IFS(#REF!=12,12,#REF!=30,30,#REF!="なし",0)</f>
        <v>#REF!</v>
      </c>
    </row>
    <row r="17" spans="1:10" x14ac:dyDescent="0.15">
      <c r="A17" s="173">
        <v>1</v>
      </c>
      <c r="B17" s="174">
        <v>3</v>
      </c>
      <c r="C17" s="175">
        <v>12</v>
      </c>
      <c r="D17" s="177" t="str">
        <f t="shared" si="0"/>
        <v>1312</v>
      </c>
      <c r="E17" s="179">
        <v>108000</v>
      </c>
      <c r="F17" s="184"/>
      <c r="G17" s="184">
        <f>IFERROR(IF(C17=12,12,IF(C17=30,30,IF(C17=なし,0,""))),)</f>
        <v>12</v>
      </c>
      <c r="H17" s="184"/>
      <c r="I17" s="182"/>
      <c r="J17" s="168" t="e">
        <f t="array" ref="J17">_xlfn.IFS(#REF!=12,12,#REF!=30,30,#REF!="なし",0)</f>
        <v>#REF!</v>
      </c>
    </row>
    <row r="18" spans="1:10" x14ac:dyDescent="0.15">
      <c r="A18" s="173">
        <v>2</v>
      </c>
      <c r="B18" s="174">
        <v>3</v>
      </c>
      <c r="C18" s="175">
        <v>12</v>
      </c>
      <c r="D18" s="177" t="str">
        <f t="shared" si="0"/>
        <v>2312</v>
      </c>
      <c r="E18" s="179">
        <v>122000</v>
      </c>
      <c r="F18" s="184"/>
      <c r="G18" s="184">
        <f>IFERROR(IF(C18=12,12,IF(C18=30,30,IF(C18=なし,0,""))),)</f>
        <v>12</v>
      </c>
      <c r="H18" s="184"/>
      <c r="I18" s="182"/>
      <c r="J18" s="168" t="e">
        <f t="array" ref="J18">_xlfn.IFS(#REF!=12,12,#REF!=30,30,#REF!="なし",0)</f>
        <v>#REF!</v>
      </c>
    </row>
    <row r="19" spans="1:10" x14ac:dyDescent="0.15">
      <c r="A19" s="173">
        <v>3</v>
      </c>
      <c r="B19" s="174">
        <v>3</v>
      </c>
      <c r="C19" s="175">
        <v>12</v>
      </c>
      <c r="D19" s="177" t="str">
        <f t="shared" si="0"/>
        <v>3312</v>
      </c>
      <c r="E19" s="179">
        <v>127000</v>
      </c>
      <c r="F19" s="184"/>
      <c r="G19" s="184">
        <f>IFERROR(IF(C19=12,12,IF(C19=30,30,IF(C19=なし,0,""))),)</f>
        <v>12</v>
      </c>
      <c r="H19" s="184"/>
      <c r="I19" s="182"/>
      <c r="J19" s="168" t="e">
        <f t="array" ref="J19">_xlfn.IFS(#REF!=12,12,#REF!=30,30,#REF!="なし",0)</f>
        <v>#REF!</v>
      </c>
    </row>
    <row r="20" spans="1:10" x14ac:dyDescent="0.15">
      <c r="A20" s="173">
        <v>4</v>
      </c>
      <c r="B20" s="174">
        <v>3</v>
      </c>
      <c r="C20" s="175">
        <v>12</v>
      </c>
      <c r="D20" s="177" t="str">
        <f t="shared" si="0"/>
        <v>4312</v>
      </c>
      <c r="E20" s="179">
        <v>151000</v>
      </c>
      <c r="F20" s="184"/>
      <c r="G20" s="184">
        <f>IFERROR(IF(C20=12,12,IF(C20=30,30,IF(C20=なし,0,""))),)</f>
        <v>12</v>
      </c>
      <c r="H20" s="184"/>
      <c r="I20" s="182"/>
      <c r="J20" s="168" t="e">
        <f t="array" ref="J20">_xlfn.IFS(#REF!=12,12,#REF!=30,30,#REF!="なし",0)</f>
        <v>#REF!</v>
      </c>
    </row>
    <row r="21" spans="1:10" x14ac:dyDescent="0.15">
      <c r="A21" s="173">
        <v>5</v>
      </c>
      <c r="B21" s="174">
        <v>3</v>
      </c>
      <c r="C21" s="175">
        <v>12</v>
      </c>
      <c r="D21" s="177" t="str">
        <f t="shared" si="0"/>
        <v>5312</v>
      </c>
      <c r="E21" s="179">
        <v>188000</v>
      </c>
      <c r="F21" s="184"/>
      <c r="G21" s="184">
        <f>IFERROR(IF(C21=12,12,IF(C21=30,30,IF(C21=なし,0,""))),)</f>
        <v>12</v>
      </c>
      <c r="H21" s="184"/>
      <c r="I21" s="182"/>
      <c r="J21" s="168" t="e">
        <f t="array" ref="J21">_xlfn.IFS(#REF!=12,12,#REF!=30,30,#REF!="なし",0)</f>
        <v>#REF!</v>
      </c>
    </row>
    <row r="22" spans="1:10" x14ac:dyDescent="0.15">
      <c r="A22" s="173">
        <v>6</v>
      </c>
      <c r="B22" s="174">
        <v>3</v>
      </c>
      <c r="C22" s="175">
        <v>12</v>
      </c>
      <c r="D22" s="177" t="str">
        <f t="shared" si="0"/>
        <v>6312</v>
      </c>
      <c r="E22" s="179">
        <v>227000</v>
      </c>
      <c r="F22" s="184"/>
      <c r="G22" s="184">
        <f>IFERROR(IF(C22=12,12,IF(C22=30,30,IF(C22=なし,0,""))),)</f>
        <v>12</v>
      </c>
      <c r="H22" s="184"/>
      <c r="I22" s="182"/>
      <c r="J22" s="168" t="e">
        <f t="array" ref="J22">_xlfn.IFS(#REF!=12,12,#REF!=30,30,#REF!="なし",0)</f>
        <v>#REF!</v>
      </c>
    </row>
    <row r="23" spans="1:10" x14ac:dyDescent="0.15">
      <c r="A23" s="173">
        <v>0</v>
      </c>
      <c r="B23" s="174">
        <v>4</v>
      </c>
      <c r="C23" s="175">
        <v>12</v>
      </c>
      <c r="D23" s="177" t="str">
        <f t="shared" si="0"/>
        <v>0412</v>
      </c>
      <c r="E23" s="179">
        <v>108000</v>
      </c>
      <c r="F23" s="184"/>
      <c r="G23" s="184">
        <f>IFERROR(IF(C23=12,12,IF(C23=30,30,IF(C23=なし,0,""))),)</f>
        <v>12</v>
      </c>
      <c r="H23" s="184"/>
      <c r="I23" s="182"/>
      <c r="J23" s="168" t="e">
        <f t="array" ref="J23">_xlfn.IFS(#REF!=12,12,#REF!=30,30,#REF!="なし",0)</f>
        <v>#REF!</v>
      </c>
    </row>
    <row r="24" spans="1:10" x14ac:dyDescent="0.15">
      <c r="A24" s="173">
        <v>1</v>
      </c>
      <c r="B24" s="174">
        <v>4</v>
      </c>
      <c r="C24" s="175">
        <v>12</v>
      </c>
      <c r="D24" s="177" t="str">
        <f t="shared" si="0"/>
        <v>1412</v>
      </c>
      <c r="E24" s="179">
        <v>108000</v>
      </c>
      <c r="F24" s="184"/>
      <c r="G24" s="184">
        <f>IFERROR(IF(C24=12,12,IF(C24=30,30,IF(C24=なし,0,""))),)</f>
        <v>12</v>
      </c>
      <c r="H24" s="184"/>
      <c r="I24" s="182"/>
      <c r="J24" s="168" t="e">
        <f t="array" ref="J24">_xlfn.IFS(#REF!=12,12,#REF!=30,30,#REF!="なし",0)</f>
        <v>#REF!</v>
      </c>
    </row>
    <row r="25" spans="1:10" x14ac:dyDescent="0.15">
      <c r="A25" s="173">
        <v>2</v>
      </c>
      <c r="B25" s="174">
        <v>4</v>
      </c>
      <c r="C25" s="175">
        <v>12</v>
      </c>
      <c r="D25" s="177" t="str">
        <f t="shared" si="0"/>
        <v>2412</v>
      </c>
      <c r="E25" s="179">
        <v>122000</v>
      </c>
      <c r="F25" s="184"/>
      <c r="G25" s="184">
        <f>IFERROR(IF(C25=12,12,IF(C25=30,30,IF(C25=なし,0,""))),)</f>
        <v>12</v>
      </c>
      <c r="H25" s="184"/>
      <c r="I25" s="182"/>
      <c r="J25" s="168" t="e">
        <f t="array" ref="J25">_xlfn.IFS(#REF!=12,12,#REF!=30,30,#REF!="なし",0)</f>
        <v>#REF!</v>
      </c>
    </row>
    <row r="26" spans="1:10" x14ac:dyDescent="0.15">
      <c r="A26" s="173">
        <v>3</v>
      </c>
      <c r="B26" s="174">
        <v>4</v>
      </c>
      <c r="C26" s="175">
        <v>12</v>
      </c>
      <c r="D26" s="177" t="str">
        <f t="shared" si="0"/>
        <v>3412</v>
      </c>
      <c r="E26" s="179">
        <v>127000</v>
      </c>
      <c r="F26" s="184"/>
      <c r="G26" s="184">
        <f>IFERROR(IF(C26=12,12,IF(C26=30,30,IF(C26=なし,0,""))),)</f>
        <v>12</v>
      </c>
      <c r="H26" s="184"/>
      <c r="I26" s="182"/>
      <c r="J26" s="168" t="e">
        <f t="array" ref="J26">_xlfn.IFS(#REF!=12,12,#REF!=30,30,#REF!="なし",0)</f>
        <v>#REF!</v>
      </c>
    </row>
    <row r="27" spans="1:10" x14ac:dyDescent="0.15">
      <c r="A27" s="173">
        <v>4</v>
      </c>
      <c r="B27" s="174">
        <v>4</v>
      </c>
      <c r="C27" s="175">
        <v>12</v>
      </c>
      <c r="D27" s="177" t="str">
        <f t="shared" si="0"/>
        <v>4412</v>
      </c>
      <c r="E27" s="179">
        <v>151000</v>
      </c>
      <c r="F27" s="184"/>
      <c r="G27" s="184">
        <f>IFERROR(IF(C27=12,12,IF(C27=30,30,IF(C27=なし,0,""))),)</f>
        <v>12</v>
      </c>
      <c r="H27" s="184"/>
      <c r="I27" s="182"/>
      <c r="J27" s="168" t="e">
        <f t="array" ref="J27">_xlfn.IFS(#REF!=12,12,#REF!=30,30,#REF!="なし",0)</f>
        <v>#REF!</v>
      </c>
    </row>
    <row r="28" spans="1:10" x14ac:dyDescent="0.15">
      <c r="A28" s="173">
        <v>5</v>
      </c>
      <c r="B28" s="174">
        <v>4</v>
      </c>
      <c r="C28" s="175">
        <v>12</v>
      </c>
      <c r="D28" s="177" t="str">
        <f t="shared" si="0"/>
        <v>5412</v>
      </c>
      <c r="E28" s="179">
        <v>188000</v>
      </c>
      <c r="F28" s="184"/>
      <c r="G28" s="184">
        <f>IFERROR(IF(C28=12,12,IF(C28=30,30,IF(C28=なし,0,""))),)</f>
        <v>12</v>
      </c>
      <c r="H28" s="184"/>
      <c r="I28" s="182"/>
      <c r="J28" s="168" t="e">
        <f t="array" ref="J28">_xlfn.IFS(#REF!=12,12,#REF!=30,30,#REF!="なし",0)</f>
        <v>#REF!</v>
      </c>
    </row>
    <row r="29" spans="1:10" x14ac:dyDescent="0.15">
      <c r="A29" s="173">
        <v>6</v>
      </c>
      <c r="B29" s="174">
        <v>4</v>
      </c>
      <c r="C29" s="175">
        <v>12</v>
      </c>
      <c r="D29" s="177" t="str">
        <f t="shared" si="0"/>
        <v>6412</v>
      </c>
      <c r="E29" s="179">
        <v>227000</v>
      </c>
      <c r="F29" s="184"/>
      <c r="G29" s="184">
        <f>IFERROR(IF(C29=12,12,IF(C29=30,30,IF(C29=なし,0,""))),)</f>
        <v>12</v>
      </c>
      <c r="H29" s="184"/>
      <c r="I29" s="182"/>
      <c r="J29" s="168" t="e">
        <f t="array" ref="J29">_xlfn.IFS(#REF!=12,12,#REF!=30,30,#REF!="なし",0)</f>
        <v>#REF!</v>
      </c>
    </row>
    <row r="30" spans="1:10" x14ac:dyDescent="0.15">
      <c r="A30" s="173">
        <v>0</v>
      </c>
      <c r="B30" s="174">
        <v>5</v>
      </c>
      <c r="C30" s="175">
        <v>12</v>
      </c>
      <c r="D30" s="177" t="str">
        <f t="shared" si="0"/>
        <v>0512</v>
      </c>
      <c r="E30" s="179">
        <v>93000</v>
      </c>
      <c r="F30" s="184"/>
      <c r="G30" s="184">
        <f>IFERROR(IF(C30=12,12,IF(C30=30,30,IF(C30=なし,0,""))),)</f>
        <v>12</v>
      </c>
      <c r="H30" s="184"/>
      <c r="I30" s="182"/>
      <c r="J30" s="168" t="e">
        <f t="array" ref="J30">_xlfn.IFS(#REF!=12,12,#REF!=30,30,#REF!="なし",0)</f>
        <v>#REF!</v>
      </c>
    </row>
    <row r="31" spans="1:10" x14ac:dyDescent="0.15">
      <c r="A31" s="173">
        <v>1</v>
      </c>
      <c r="B31" s="174">
        <v>5</v>
      </c>
      <c r="C31" s="175">
        <v>12</v>
      </c>
      <c r="D31" s="177" t="str">
        <f t="shared" si="0"/>
        <v>1512</v>
      </c>
      <c r="E31" s="179">
        <v>93000</v>
      </c>
      <c r="F31" s="184"/>
      <c r="G31" s="184">
        <f>IFERROR(IF(C31=12,12,IF(C31=30,30,IF(C31=なし,0,""))),)</f>
        <v>12</v>
      </c>
      <c r="H31" s="184"/>
      <c r="I31" s="182"/>
      <c r="J31" s="168" t="e">
        <f t="array" ref="J31">_xlfn.IFS(#REF!=12,12,#REF!=30,30,#REF!="なし",0)</f>
        <v>#REF!</v>
      </c>
    </row>
    <row r="32" spans="1:10" x14ac:dyDescent="0.15">
      <c r="A32" s="173">
        <v>2</v>
      </c>
      <c r="B32" s="174">
        <v>5</v>
      </c>
      <c r="C32" s="175">
        <v>12</v>
      </c>
      <c r="D32" s="177" t="str">
        <f t="shared" si="0"/>
        <v>2512</v>
      </c>
      <c r="E32" s="179">
        <v>107000</v>
      </c>
      <c r="F32" s="184"/>
      <c r="G32" s="184">
        <f>IFERROR(IF(C32=12,12,IF(C32=30,30,IF(C32=なし,0,""))),)</f>
        <v>12</v>
      </c>
      <c r="H32" s="184"/>
      <c r="I32" s="182"/>
      <c r="J32" s="168" t="e">
        <f t="array" ref="J32">_xlfn.IFS(#REF!=12,12,#REF!=30,30,#REF!="なし",0)</f>
        <v>#REF!</v>
      </c>
    </row>
    <row r="33" spans="1:10" x14ac:dyDescent="0.15">
      <c r="A33" s="173">
        <v>3</v>
      </c>
      <c r="B33" s="174">
        <v>5</v>
      </c>
      <c r="C33" s="175">
        <v>12</v>
      </c>
      <c r="D33" s="177" t="str">
        <f t="shared" si="0"/>
        <v>3512</v>
      </c>
      <c r="E33" s="179">
        <v>126000</v>
      </c>
      <c r="F33" s="184"/>
      <c r="G33" s="184">
        <f>IFERROR(IF(C33=12,12,IF(C33=30,30,IF(C33=なし,0,""))),)</f>
        <v>12</v>
      </c>
      <c r="H33" s="184"/>
      <c r="I33" s="182"/>
      <c r="J33" s="168" t="e">
        <f t="array" ref="J33">_xlfn.IFS(#REF!=12,12,#REF!=30,30,#REF!="なし",0)</f>
        <v>#REF!</v>
      </c>
    </row>
    <row r="34" spans="1:10" x14ac:dyDescent="0.15">
      <c r="A34" s="173">
        <v>4</v>
      </c>
      <c r="B34" s="174">
        <v>5</v>
      </c>
      <c r="C34" s="175">
        <v>12</v>
      </c>
      <c r="D34" s="177" t="str">
        <f t="shared" ref="D34:D65" si="1">A34&amp;B34&amp;G34</f>
        <v>4512</v>
      </c>
      <c r="E34" s="179">
        <v>146000</v>
      </c>
      <c r="F34" s="184"/>
      <c r="G34" s="184">
        <f>IFERROR(IF(C34=12,12,IF(C34=30,30,IF(C34=なし,0,""))),)</f>
        <v>12</v>
      </c>
      <c r="H34" s="184"/>
      <c r="I34" s="182"/>
      <c r="J34" s="168" t="e">
        <f t="array" ref="J34">_xlfn.IFS(#REF!=12,12,#REF!=30,30,#REF!="なし",0)</f>
        <v>#REF!</v>
      </c>
    </row>
    <row r="35" spans="1:10" x14ac:dyDescent="0.15">
      <c r="A35" s="173">
        <v>5</v>
      </c>
      <c r="B35" s="174">
        <v>5</v>
      </c>
      <c r="C35" s="175">
        <v>12</v>
      </c>
      <c r="D35" s="177" t="str">
        <f t="shared" si="1"/>
        <v>5512</v>
      </c>
      <c r="E35" s="179">
        <v>177000</v>
      </c>
      <c r="F35" s="184"/>
      <c r="G35" s="184">
        <f>IFERROR(IF(C35=12,12,IF(C35=30,30,IF(C35=なし,0,""))),)</f>
        <v>12</v>
      </c>
      <c r="H35" s="184"/>
      <c r="I35" s="182"/>
      <c r="J35" s="168" t="e">
        <f t="array" ref="J35">_xlfn.IFS(#REF!=12,12,#REF!=30,30,#REF!="なし",0)</f>
        <v>#REF!</v>
      </c>
    </row>
    <row r="36" spans="1:10" x14ac:dyDescent="0.15">
      <c r="A36" s="173">
        <v>6</v>
      </c>
      <c r="B36" s="174">
        <v>5</v>
      </c>
      <c r="C36" s="175">
        <v>12</v>
      </c>
      <c r="D36" s="177" t="str">
        <f t="shared" si="1"/>
        <v>6512</v>
      </c>
      <c r="E36" s="179">
        <v>216000</v>
      </c>
      <c r="F36" s="184"/>
      <c r="G36" s="184">
        <f>IFERROR(IF(C36=12,12,IF(C36=30,30,IF(C36=なし,0,""))),)</f>
        <v>12</v>
      </c>
      <c r="H36" s="184"/>
      <c r="I36" s="182"/>
      <c r="J36" s="168" t="e">
        <f t="array" ref="J36">_xlfn.IFS(#REF!=12,12,#REF!=30,30,#REF!="なし",0)</f>
        <v>#REF!</v>
      </c>
    </row>
    <row r="37" spans="1:10" x14ac:dyDescent="0.15">
      <c r="A37" s="173">
        <v>0</v>
      </c>
      <c r="B37" s="174">
        <v>6</v>
      </c>
      <c r="C37" s="175">
        <v>12</v>
      </c>
      <c r="D37" s="177" t="str">
        <f t="shared" si="1"/>
        <v>0612</v>
      </c>
      <c r="E37" s="179">
        <v>83000</v>
      </c>
      <c r="F37" s="184"/>
      <c r="G37" s="184">
        <f>IFERROR(IF(C37=12,12,IF(C37=30,30,IF(C37=なし,0,""))),)</f>
        <v>12</v>
      </c>
      <c r="H37" s="184"/>
      <c r="I37" s="182"/>
      <c r="J37" s="168" t="e">
        <f t="array" ref="J37">_xlfn.IFS(#REF!=12,12,#REF!=30,30,#REF!="なし",0)</f>
        <v>#REF!</v>
      </c>
    </row>
    <row r="38" spans="1:10" x14ac:dyDescent="0.15">
      <c r="A38" s="173">
        <v>1</v>
      </c>
      <c r="B38" s="174">
        <v>6</v>
      </c>
      <c r="C38" s="175">
        <v>12</v>
      </c>
      <c r="D38" s="177" t="str">
        <f t="shared" si="1"/>
        <v>1612</v>
      </c>
      <c r="E38" s="179">
        <v>83000</v>
      </c>
      <c r="F38" s="184"/>
      <c r="G38" s="184">
        <f>IFERROR(IF(C38=12,12,IF(C38=30,30,IF(C38=なし,0,""))),)</f>
        <v>12</v>
      </c>
      <c r="H38" s="184"/>
      <c r="I38" s="182"/>
      <c r="J38" s="168" t="e">
        <f t="array" ref="J38">_xlfn.IFS(#REF!=12,12,#REF!=30,30,#REF!="なし",0)</f>
        <v>#REF!</v>
      </c>
    </row>
    <row r="39" spans="1:10" x14ac:dyDescent="0.15">
      <c r="A39" s="173">
        <v>2</v>
      </c>
      <c r="B39" s="174">
        <v>6</v>
      </c>
      <c r="C39" s="175">
        <v>12</v>
      </c>
      <c r="D39" s="177" t="str">
        <f t="shared" si="1"/>
        <v>2612</v>
      </c>
      <c r="E39" s="179">
        <v>97000</v>
      </c>
      <c r="F39" s="184"/>
      <c r="G39" s="184">
        <f>IFERROR(IF(C39=12,12,IF(C39=30,30,IF(C39=なし,0,""))),)</f>
        <v>12</v>
      </c>
      <c r="H39" s="184"/>
      <c r="I39" s="182"/>
      <c r="J39" s="168" t="e">
        <f t="array" ref="J39">_xlfn.IFS(#REF!=12,12,#REF!=30,30,#REF!="なし",0)</f>
        <v>#REF!</v>
      </c>
    </row>
    <row r="40" spans="1:10" x14ac:dyDescent="0.15">
      <c r="A40" s="173">
        <v>3</v>
      </c>
      <c r="B40" s="174">
        <v>6</v>
      </c>
      <c r="C40" s="175">
        <v>12</v>
      </c>
      <c r="D40" s="177" t="str">
        <f t="shared" si="1"/>
        <v>3612</v>
      </c>
      <c r="E40" s="179">
        <v>119000</v>
      </c>
      <c r="F40" s="184"/>
      <c r="G40" s="184">
        <f>IFERROR(IF(C40=12,12,IF(C40=30,30,IF(C40=なし,0,""))),)</f>
        <v>12</v>
      </c>
      <c r="H40" s="184"/>
      <c r="I40" s="182"/>
      <c r="J40" s="168" t="e">
        <f t="array" ref="J40">_xlfn.IFS(#REF!=12,12,#REF!=30,30,#REF!="なし",0)</f>
        <v>#REF!</v>
      </c>
    </row>
    <row r="41" spans="1:10" x14ac:dyDescent="0.15">
      <c r="A41" s="173">
        <v>4</v>
      </c>
      <c r="B41" s="174">
        <v>6</v>
      </c>
      <c r="C41" s="175">
        <v>12</v>
      </c>
      <c r="D41" s="177" t="str">
        <f t="shared" si="1"/>
        <v>4612</v>
      </c>
      <c r="E41" s="179">
        <v>139000</v>
      </c>
      <c r="F41" s="184"/>
      <c r="G41" s="184">
        <f>IFERROR(IF(C41=12,12,IF(C41=30,30,IF(C41=なし,0,""))),)</f>
        <v>12</v>
      </c>
      <c r="H41" s="184"/>
      <c r="I41" s="182"/>
      <c r="J41" s="168" t="e">
        <f t="array" ref="J41">_xlfn.IFS(#REF!=12,12,#REF!=30,30,#REF!="なし",0)</f>
        <v>#REF!</v>
      </c>
    </row>
    <row r="42" spans="1:10" x14ac:dyDescent="0.15">
      <c r="A42" s="173">
        <v>5</v>
      </c>
      <c r="B42" s="174">
        <v>6</v>
      </c>
      <c r="C42" s="175">
        <v>12</v>
      </c>
      <c r="D42" s="177" t="str">
        <f t="shared" si="1"/>
        <v>5612</v>
      </c>
      <c r="E42" s="179">
        <v>170000</v>
      </c>
      <c r="F42" s="184"/>
      <c r="G42" s="184">
        <f>IFERROR(IF(C42=12,12,IF(C42=30,30,IF(C42=なし,0,""))),)</f>
        <v>12</v>
      </c>
      <c r="H42" s="184"/>
      <c r="I42" s="182"/>
      <c r="J42" s="168" t="e">
        <f t="array" ref="J42">_xlfn.IFS(#REF!=12,12,#REF!=30,30,#REF!="なし",0)</f>
        <v>#REF!</v>
      </c>
    </row>
    <row r="43" spans="1:10" x14ac:dyDescent="0.15">
      <c r="A43" s="173">
        <v>6</v>
      </c>
      <c r="B43" s="174">
        <v>6</v>
      </c>
      <c r="C43" s="175">
        <v>12</v>
      </c>
      <c r="D43" s="177" t="str">
        <f t="shared" si="1"/>
        <v>6612</v>
      </c>
      <c r="E43" s="179">
        <v>210000</v>
      </c>
      <c r="F43" s="184"/>
      <c r="G43" s="184">
        <f>IFERROR(IF(C43=12,12,IF(C43=30,30,IF(C43=なし,0,""))),)</f>
        <v>12</v>
      </c>
      <c r="H43" s="184"/>
      <c r="I43" s="182"/>
      <c r="J43" s="168" t="e">
        <f t="array" ref="J43">_xlfn.IFS(#REF!=12,12,#REF!=30,30,#REF!="なし",0)</f>
        <v>#REF!</v>
      </c>
    </row>
    <row r="44" spans="1:10" x14ac:dyDescent="0.15">
      <c r="A44" s="173">
        <v>0</v>
      </c>
      <c r="B44" s="174">
        <v>1</v>
      </c>
      <c r="C44" s="175">
        <v>30</v>
      </c>
      <c r="D44" s="177" t="str">
        <f t="shared" si="1"/>
        <v>0130</v>
      </c>
      <c r="E44" s="179">
        <v>94000</v>
      </c>
      <c r="F44" s="184"/>
      <c r="G44" s="184">
        <f>IFERROR(IF(C44=12,12,IF(C44=30,30,IF(C44=なし,0,""))),)</f>
        <v>30</v>
      </c>
      <c r="H44" s="184"/>
      <c r="I44" s="182"/>
      <c r="J44" s="168" t="e">
        <f t="array" ref="J44">_xlfn.IFS(#REF!=12,12,#REF!=30,30,#REF!="なし",0)</f>
        <v>#REF!</v>
      </c>
    </row>
    <row r="45" spans="1:10" x14ac:dyDescent="0.15">
      <c r="A45" s="173">
        <v>1</v>
      </c>
      <c r="B45" s="174">
        <v>1</v>
      </c>
      <c r="C45" s="175">
        <v>30</v>
      </c>
      <c r="D45" s="177" t="str">
        <f t="shared" si="1"/>
        <v>1130</v>
      </c>
      <c r="E45" s="179">
        <v>94000</v>
      </c>
      <c r="F45" s="184"/>
      <c r="G45" s="184">
        <f>IFERROR(IF(C45=12,12,IF(C45=30,30,IF(C45=なし,0,""))),)</f>
        <v>30</v>
      </c>
      <c r="H45" s="184"/>
      <c r="I45" s="182"/>
      <c r="J45" s="168" t="e">
        <f t="array" ref="J45">_xlfn.IFS(#REF!=12,12,#REF!=30,30,#REF!="なし",0)</f>
        <v>#REF!</v>
      </c>
    </row>
    <row r="46" spans="1:10" x14ac:dyDescent="0.15">
      <c r="A46" s="173">
        <v>2</v>
      </c>
      <c r="B46" s="174">
        <v>1</v>
      </c>
      <c r="C46" s="175">
        <v>30</v>
      </c>
      <c r="D46" s="177" t="str">
        <f t="shared" si="1"/>
        <v>2130</v>
      </c>
      <c r="E46" s="179">
        <v>107000</v>
      </c>
      <c r="F46" s="184"/>
      <c r="G46" s="184">
        <f>IFERROR(IF(C46=12,12,IF(C46=30,30,IF(C46=なし,0,""))),)</f>
        <v>30</v>
      </c>
      <c r="H46" s="184"/>
      <c r="I46" s="182"/>
      <c r="J46" s="168" t="e">
        <f t="array" ref="J46">_xlfn.IFS(#REF!=12,12,#REF!=30,30,#REF!="なし",0)</f>
        <v>#REF!</v>
      </c>
    </row>
    <row r="47" spans="1:10" x14ac:dyDescent="0.15">
      <c r="A47" s="173">
        <v>3</v>
      </c>
      <c r="B47" s="174">
        <v>1</v>
      </c>
      <c r="C47" s="175">
        <v>30</v>
      </c>
      <c r="D47" s="177" t="str">
        <f t="shared" si="1"/>
        <v>3130</v>
      </c>
      <c r="E47" s="179">
        <v>112000</v>
      </c>
      <c r="F47" s="184"/>
      <c r="G47" s="184">
        <f>IFERROR(IF(C47=12,12,IF(C47=30,30,IF(C47=なし,0,""))),)</f>
        <v>30</v>
      </c>
      <c r="H47" s="184"/>
      <c r="I47" s="182"/>
      <c r="J47" s="168" t="e">
        <f t="array" ref="J47">_xlfn.IFS(#REF!=12,12,#REF!=30,30,#REF!="なし",0)</f>
        <v>#REF!</v>
      </c>
    </row>
    <row r="48" spans="1:10" x14ac:dyDescent="0.15">
      <c r="A48" s="173">
        <v>4</v>
      </c>
      <c r="B48" s="174">
        <v>1</v>
      </c>
      <c r="C48" s="175">
        <v>30</v>
      </c>
      <c r="D48" s="177" t="str">
        <f t="shared" si="1"/>
        <v>4130</v>
      </c>
      <c r="E48" s="179">
        <v>136000</v>
      </c>
      <c r="F48" s="184"/>
      <c r="G48" s="184">
        <f>IFERROR(IF(C48=12,12,IF(C48=30,30,IF(C48=なし,0,""))),)</f>
        <v>30</v>
      </c>
      <c r="H48" s="184"/>
      <c r="I48" s="182"/>
      <c r="J48" s="168" t="e">
        <f t="array" ref="J48">_xlfn.IFS(#REF!=12,12,#REF!=30,30,#REF!="なし",0)</f>
        <v>#REF!</v>
      </c>
    </row>
    <row r="49" spans="1:10" x14ac:dyDescent="0.15">
      <c r="A49" s="173">
        <v>5</v>
      </c>
      <c r="B49" s="174">
        <v>1</v>
      </c>
      <c r="C49" s="175">
        <v>30</v>
      </c>
      <c r="D49" s="177" t="str">
        <f t="shared" si="1"/>
        <v>5130</v>
      </c>
      <c r="E49" s="179">
        <v>172000</v>
      </c>
      <c r="F49" s="184"/>
      <c r="G49" s="184">
        <f>IFERROR(IF(C49=12,12,IF(C49=30,30,IF(C49=なし,0,""))),)</f>
        <v>30</v>
      </c>
      <c r="H49" s="184"/>
      <c r="I49" s="182"/>
      <c r="J49" s="168" t="e">
        <f t="array" ref="J49">_xlfn.IFS(#REF!=12,12,#REF!=30,30,#REF!="なし",0)</f>
        <v>#REF!</v>
      </c>
    </row>
    <row r="50" spans="1:10" x14ac:dyDescent="0.15">
      <c r="A50" s="173">
        <v>6</v>
      </c>
      <c r="B50" s="174">
        <v>1</v>
      </c>
      <c r="C50" s="175">
        <v>30</v>
      </c>
      <c r="D50" s="177" t="str">
        <f t="shared" si="1"/>
        <v>6130</v>
      </c>
      <c r="E50" s="179">
        <v>213000</v>
      </c>
      <c r="F50" s="184"/>
      <c r="G50" s="184">
        <f>IFERROR(IF(C50=12,12,IF(C50=30,30,IF(C50=なし,0,""))),)</f>
        <v>30</v>
      </c>
      <c r="H50" s="184"/>
      <c r="I50" s="182"/>
      <c r="J50" s="168" t="e">
        <f t="array" ref="J50">_xlfn.IFS(#REF!=12,12,#REF!=30,30,#REF!="なし",0)</f>
        <v>#REF!</v>
      </c>
    </row>
    <row r="51" spans="1:10" x14ac:dyDescent="0.15">
      <c r="A51" s="173">
        <v>0</v>
      </c>
      <c r="B51" s="174">
        <v>2</v>
      </c>
      <c r="C51" s="175">
        <v>30</v>
      </c>
      <c r="D51" s="177" t="str">
        <f t="shared" si="1"/>
        <v>0230</v>
      </c>
      <c r="E51" s="179">
        <v>94000</v>
      </c>
      <c r="F51" s="184"/>
      <c r="G51" s="184">
        <f>IFERROR(IF(C51=12,12,IF(C51=30,30,IF(C51=なし,0,""))),)</f>
        <v>30</v>
      </c>
      <c r="H51" s="184"/>
      <c r="I51" s="182"/>
      <c r="J51" s="168" t="e">
        <f t="array" ref="J51">_xlfn.IFS(#REF!=12,12,#REF!=30,30,#REF!="なし",0)</f>
        <v>#REF!</v>
      </c>
    </row>
    <row r="52" spans="1:10" x14ac:dyDescent="0.15">
      <c r="A52" s="173">
        <v>1</v>
      </c>
      <c r="B52" s="174">
        <v>2</v>
      </c>
      <c r="C52" s="175">
        <v>30</v>
      </c>
      <c r="D52" s="177" t="str">
        <f t="shared" si="1"/>
        <v>1230</v>
      </c>
      <c r="E52" s="179">
        <v>94000</v>
      </c>
      <c r="F52" s="184"/>
      <c r="G52" s="184">
        <f>IFERROR(IF(C52=12,12,IF(C52=30,30,IF(C52=なし,0,""))),)</f>
        <v>30</v>
      </c>
      <c r="H52" s="184"/>
      <c r="I52" s="182"/>
      <c r="J52" s="168" t="e">
        <f t="array" ref="J52">_xlfn.IFS(#REF!=12,12,#REF!=30,30,#REF!="なし",0)</f>
        <v>#REF!</v>
      </c>
    </row>
    <row r="53" spans="1:10" x14ac:dyDescent="0.15">
      <c r="A53" s="173">
        <v>2</v>
      </c>
      <c r="B53" s="174">
        <v>2</v>
      </c>
      <c r="C53" s="175">
        <v>30</v>
      </c>
      <c r="D53" s="177" t="str">
        <f t="shared" si="1"/>
        <v>2230</v>
      </c>
      <c r="E53" s="179">
        <v>107000</v>
      </c>
      <c r="F53" s="184"/>
      <c r="G53" s="184">
        <f>IFERROR(IF(C53=12,12,IF(C53=30,30,IF(C53=なし,0,""))),)</f>
        <v>30</v>
      </c>
      <c r="H53" s="184"/>
      <c r="I53" s="182"/>
      <c r="J53" s="168" t="e">
        <f t="array" ref="J53">_xlfn.IFS(#REF!=12,12,#REF!=30,30,#REF!="なし",0)</f>
        <v>#REF!</v>
      </c>
    </row>
    <row r="54" spans="1:10" x14ac:dyDescent="0.15">
      <c r="A54" s="173">
        <v>3</v>
      </c>
      <c r="B54" s="174">
        <v>2</v>
      </c>
      <c r="C54" s="175">
        <v>30</v>
      </c>
      <c r="D54" s="177" t="str">
        <f t="shared" si="1"/>
        <v>3230</v>
      </c>
      <c r="E54" s="179">
        <v>112000</v>
      </c>
      <c r="F54" s="184"/>
      <c r="G54" s="184">
        <f>IFERROR(IF(C54=12,12,IF(C54=30,30,IF(C54=なし,0,""))),)</f>
        <v>30</v>
      </c>
      <c r="H54" s="184"/>
      <c r="I54" s="182"/>
      <c r="J54" s="168" t="e">
        <f t="array" ref="J54">_xlfn.IFS(#REF!=12,12,#REF!=30,30,#REF!="なし",0)</f>
        <v>#REF!</v>
      </c>
    </row>
    <row r="55" spans="1:10" x14ac:dyDescent="0.15">
      <c r="A55" s="173">
        <v>4</v>
      </c>
      <c r="B55" s="174">
        <v>2</v>
      </c>
      <c r="C55" s="175">
        <v>30</v>
      </c>
      <c r="D55" s="177" t="str">
        <f t="shared" si="1"/>
        <v>4230</v>
      </c>
      <c r="E55" s="179">
        <v>136000</v>
      </c>
      <c r="F55" s="184"/>
      <c r="G55" s="184">
        <f>IFERROR(IF(C55=12,12,IF(C55=30,30,IF(C55=なし,0,""))),)</f>
        <v>30</v>
      </c>
      <c r="H55" s="184"/>
      <c r="I55" s="182"/>
      <c r="J55" s="168" t="e">
        <f t="array" ref="J55">_xlfn.IFS(#REF!=12,12,#REF!=30,30,#REF!="なし",0)</f>
        <v>#REF!</v>
      </c>
    </row>
    <row r="56" spans="1:10" x14ac:dyDescent="0.15">
      <c r="A56" s="173">
        <v>5</v>
      </c>
      <c r="B56" s="174">
        <v>2</v>
      </c>
      <c r="C56" s="175">
        <v>30</v>
      </c>
      <c r="D56" s="177" t="str">
        <f t="shared" si="1"/>
        <v>5230</v>
      </c>
      <c r="E56" s="179">
        <v>172000</v>
      </c>
      <c r="F56" s="184"/>
      <c r="G56" s="184">
        <f>IFERROR(IF(C56=12,12,IF(C56=30,30,IF(C56=なし,0,""))),)</f>
        <v>30</v>
      </c>
      <c r="H56" s="184"/>
      <c r="I56" s="182"/>
      <c r="J56" s="168" t="e">
        <f t="array" ref="J56">_xlfn.IFS(#REF!=12,12,#REF!=30,30,#REF!="なし",0)</f>
        <v>#REF!</v>
      </c>
    </row>
    <row r="57" spans="1:10" x14ac:dyDescent="0.15">
      <c r="A57" s="173">
        <v>6</v>
      </c>
      <c r="B57" s="174">
        <v>2</v>
      </c>
      <c r="C57" s="175">
        <v>30</v>
      </c>
      <c r="D57" s="177" t="str">
        <f t="shared" si="1"/>
        <v>6230</v>
      </c>
      <c r="E57" s="179">
        <v>213000</v>
      </c>
      <c r="F57" s="184"/>
      <c r="G57" s="184">
        <f>IFERROR(IF(C57=12,12,IF(C57=30,30,IF(C57=なし,0,""))),)</f>
        <v>30</v>
      </c>
      <c r="H57" s="184"/>
      <c r="I57" s="182"/>
      <c r="J57" s="168" t="e">
        <f t="array" ref="J57">_xlfn.IFS(#REF!=12,12,#REF!=30,30,#REF!="なし",0)</f>
        <v>#REF!</v>
      </c>
    </row>
    <row r="58" spans="1:10" x14ac:dyDescent="0.15">
      <c r="A58" s="173">
        <v>0</v>
      </c>
      <c r="B58" s="174">
        <v>3</v>
      </c>
      <c r="C58" s="175">
        <v>30</v>
      </c>
      <c r="D58" s="177" t="str">
        <f t="shared" si="1"/>
        <v>0330</v>
      </c>
      <c r="E58" s="179">
        <v>94000</v>
      </c>
      <c r="F58" s="184"/>
      <c r="G58" s="184">
        <f>IFERROR(IF(C58=12,12,IF(C58=30,30,IF(C58=なし,0,""))),)</f>
        <v>30</v>
      </c>
      <c r="H58" s="184"/>
      <c r="I58" s="182"/>
      <c r="J58" s="168" t="e">
        <f t="array" ref="J58">_xlfn.IFS(#REF!=12,12,#REF!=30,30,#REF!="なし",0)</f>
        <v>#REF!</v>
      </c>
    </row>
    <row r="59" spans="1:10" x14ac:dyDescent="0.15">
      <c r="A59" s="173">
        <v>1</v>
      </c>
      <c r="B59" s="174">
        <v>3</v>
      </c>
      <c r="C59" s="175">
        <v>30</v>
      </c>
      <c r="D59" s="177" t="str">
        <f t="shared" si="1"/>
        <v>1330</v>
      </c>
      <c r="E59" s="179">
        <v>94000</v>
      </c>
      <c r="F59" s="184"/>
      <c r="G59" s="184">
        <f>IFERROR(IF(C59=12,12,IF(C59=30,30,IF(C59=なし,0,""))),)</f>
        <v>30</v>
      </c>
      <c r="H59" s="184"/>
      <c r="I59" s="182"/>
      <c r="J59" s="168" t="e">
        <f t="array" ref="J59">_xlfn.IFS(#REF!=12,12,#REF!=30,30,#REF!="なし",0)</f>
        <v>#REF!</v>
      </c>
    </row>
    <row r="60" spans="1:10" x14ac:dyDescent="0.15">
      <c r="A60" s="173">
        <v>2</v>
      </c>
      <c r="B60" s="174">
        <v>3</v>
      </c>
      <c r="C60" s="175">
        <v>30</v>
      </c>
      <c r="D60" s="177" t="str">
        <f t="shared" si="1"/>
        <v>2330</v>
      </c>
      <c r="E60" s="179">
        <v>107000</v>
      </c>
      <c r="F60" s="184"/>
      <c r="G60" s="184">
        <f>IFERROR(IF(C60=12,12,IF(C60=30,30,IF(C60=なし,0,""))),)</f>
        <v>30</v>
      </c>
      <c r="H60" s="184"/>
      <c r="I60" s="182"/>
      <c r="J60" s="168" t="e">
        <f t="array" ref="J60">_xlfn.IFS(#REF!=12,12,#REF!=30,30,#REF!="なし",0)</f>
        <v>#REF!</v>
      </c>
    </row>
    <row r="61" spans="1:10" x14ac:dyDescent="0.15">
      <c r="A61" s="173">
        <v>3</v>
      </c>
      <c r="B61" s="174">
        <v>3</v>
      </c>
      <c r="C61" s="175">
        <v>30</v>
      </c>
      <c r="D61" s="177" t="str">
        <f t="shared" si="1"/>
        <v>3330</v>
      </c>
      <c r="E61" s="179">
        <v>112000</v>
      </c>
      <c r="F61" s="184"/>
      <c r="G61" s="184">
        <f>IFERROR(IF(C61=12,12,IF(C61=30,30,IF(C61=なし,0,""))),)</f>
        <v>30</v>
      </c>
      <c r="H61" s="184"/>
      <c r="I61" s="182"/>
      <c r="J61" s="168" t="e">
        <f t="array" ref="J61">_xlfn.IFS(#REF!=12,12,#REF!=30,30,#REF!="なし",0)</f>
        <v>#REF!</v>
      </c>
    </row>
    <row r="62" spans="1:10" x14ac:dyDescent="0.15">
      <c r="A62" s="173">
        <v>4</v>
      </c>
      <c r="B62" s="174">
        <v>3</v>
      </c>
      <c r="C62" s="175">
        <v>30</v>
      </c>
      <c r="D62" s="177" t="str">
        <f t="shared" si="1"/>
        <v>4330</v>
      </c>
      <c r="E62" s="179">
        <v>136000</v>
      </c>
      <c r="F62" s="184"/>
      <c r="G62" s="184">
        <f>IFERROR(IF(C62=12,12,IF(C62=30,30,IF(C62=なし,0,""))),)</f>
        <v>30</v>
      </c>
      <c r="H62" s="184"/>
      <c r="I62" s="182"/>
      <c r="J62" s="168" t="e">
        <f t="array" ref="J62">_xlfn.IFS(#REF!=12,12,#REF!=30,30,#REF!="なし",0)</f>
        <v>#REF!</v>
      </c>
    </row>
    <row r="63" spans="1:10" x14ac:dyDescent="0.15">
      <c r="A63" s="173">
        <v>5</v>
      </c>
      <c r="B63" s="174">
        <v>3</v>
      </c>
      <c r="C63" s="175">
        <v>30</v>
      </c>
      <c r="D63" s="177" t="str">
        <f t="shared" si="1"/>
        <v>5330</v>
      </c>
      <c r="E63" s="179">
        <v>172000</v>
      </c>
      <c r="F63" s="184"/>
      <c r="G63" s="184">
        <f>IFERROR(IF(C63=12,12,IF(C63=30,30,IF(C63=なし,0,""))),)</f>
        <v>30</v>
      </c>
      <c r="H63" s="184"/>
      <c r="I63" s="182"/>
      <c r="J63" s="168" t="e">
        <f t="array" ref="J63">_xlfn.IFS(#REF!=12,12,#REF!=30,30,#REF!="なし",0)</f>
        <v>#REF!</v>
      </c>
    </row>
    <row r="64" spans="1:10" x14ac:dyDescent="0.15">
      <c r="A64" s="173">
        <v>6</v>
      </c>
      <c r="B64" s="174">
        <v>3</v>
      </c>
      <c r="C64" s="175">
        <v>30</v>
      </c>
      <c r="D64" s="177" t="str">
        <f t="shared" si="1"/>
        <v>6330</v>
      </c>
      <c r="E64" s="179">
        <v>213000</v>
      </c>
      <c r="F64" s="184"/>
      <c r="G64" s="184">
        <f>IFERROR(IF(C64=12,12,IF(C64=30,30,IF(C64=なし,0,""))),)</f>
        <v>30</v>
      </c>
      <c r="H64" s="184"/>
      <c r="I64" s="182"/>
      <c r="J64" s="168" t="e">
        <f t="array" ref="J64">_xlfn.IFS(#REF!=12,12,#REF!=30,30,#REF!="なし",0)</f>
        <v>#REF!</v>
      </c>
    </row>
    <row r="65" spans="1:10" x14ac:dyDescent="0.15">
      <c r="A65" s="173">
        <v>0</v>
      </c>
      <c r="B65" s="174">
        <v>4</v>
      </c>
      <c r="C65" s="175">
        <v>30</v>
      </c>
      <c r="D65" s="177" t="str">
        <f t="shared" si="1"/>
        <v>0430</v>
      </c>
      <c r="E65" s="179">
        <v>94000</v>
      </c>
      <c r="F65" s="184"/>
      <c r="G65" s="184">
        <f>IFERROR(IF(C65=12,12,IF(C65=30,30,IF(C65=なし,0,""))),)</f>
        <v>30</v>
      </c>
      <c r="H65" s="184"/>
      <c r="I65" s="182"/>
      <c r="J65" s="168" t="e">
        <f t="array" ref="J65">_xlfn.IFS(#REF!=12,12,#REF!=30,30,#REF!="なし",0)</f>
        <v>#REF!</v>
      </c>
    </row>
    <row r="66" spans="1:10" x14ac:dyDescent="0.15">
      <c r="A66" s="173">
        <v>1</v>
      </c>
      <c r="B66" s="174">
        <v>4</v>
      </c>
      <c r="C66" s="175">
        <v>30</v>
      </c>
      <c r="D66" s="177" t="str">
        <f t="shared" ref="D66:D97" si="2">A66&amp;B66&amp;G66</f>
        <v>1430</v>
      </c>
      <c r="E66" s="179">
        <v>94000</v>
      </c>
      <c r="F66" s="184"/>
      <c r="G66" s="184">
        <f>IFERROR(IF(C66=12,12,IF(C66=30,30,IF(C66=なし,0,""))),)</f>
        <v>30</v>
      </c>
      <c r="H66" s="184"/>
      <c r="I66" s="182"/>
      <c r="J66" s="168" t="e">
        <f t="array" ref="J66">_xlfn.IFS(#REF!=12,12,#REF!=30,30,#REF!="なし",0)</f>
        <v>#REF!</v>
      </c>
    </row>
    <row r="67" spans="1:10" x14ac:dyDescent="0.15">
      <c r="A67" s="173">
        <v>2</v>
      </c>
      <c r="B67" s="174">
        <v>4</v>
      </c>
      <c r="C67" s="175">
        <v>30</v>
      </c>
      <c r="D67" s="177" t="str">
        <f t="shared" si="2"/>
        <v>2430</v>
      </c>
      <c r="E67" s="179">
        <v>107000</v>
      </c>
      <c r="F67" s="184"/>
      <c r="G67" s="184">
        <f>IFERROR(IF(C67=12,12,IF(C67=30,30,IF(C67=なし,0,""))),)</f>
        <v>30</v>
      </c>
      <c r="H67" s="184"/>
      <c r="I67" s="182"/>
      <c r="J67" s="168" t="e">
        <f t="array" ref="J67">_xlfn.IFS(#REF!=12,12,#REF!=30,30,#REF!="なし",0)</f>
        <v>#REF!</v>
      </c>
    </row>
    <row r="68" spans="1:10" x14ac:dyDescent="0.15">
      <c r="A68" s="173">
        <v>3</v>
      </c>
      <c r="B68" s="174">
        <v>4</v>
      </c>
      <c r="C68" s="175">
        <v>30</v>
      </c>
      <c r="D68" s="177" t="str">
        <f t="shared" si="2"/>
        <v>3430</v>
      </c>
      <c r="E68" s="179">
        <v>112000</v>
      </c>
      <c r="F68" s="184"/>
      <c r="G68" s="184">
        <f>IFERROR(IF(C68=12,12,IF(C68=30,30,IF(C68=なし,0,""))),)</f>
        <v>30</v>
      </c>
      <c r="H68" s="184"/>
      <c r="I68" s="182"/>
      <c r="J68" s="168" t="e">
        <f t="array" ref="J68">_xlfn.IFS(#REF!=12,12,#REF!=30,30,#REF!="なし",0)</f>
        <v>#REF!</v>
      </c>
    </row>
    <row r="69" spans="1:10" x14ac:dyDescent="0.15">
      <c r="A69" s="173">
        <v>4</v>
      </c>
      <c r="B69" s="174">
        <v>4</v>
      </c>
      <c r="C69" s="175">
        <v>30</v>
      </c>
      <c r="D69" s="177" t="str">
        <f t="shared" si="2"/>
        <v>4430</v>
      </c>
      <c r="E69" s="179">
        <v>136000</v>
      </c>
      <c r="F69" s="184"/>
      <c r="G69" s="184">
        <f>IFERROR(IF(C69=12,12,IF(C69=30,30,IF(C69=なし,0,""))),)</f>
        <v>30</v>
      </c>
      <c r="H69" s="184"/>
      <c r="I69" s="182"/>
      <c r="J69" s="168" t="e">
        <f t="array" ref="J69">_xlfn.IFS(#REF!=12,12,#REF!=30,30,#REF!="なし",0)</f>
        <v>#REF!</v>
      </c>
    </row>
    <row r="70" spans="1:10" x14ac:dyDescent="0.15">
      <c r="A70" s="173">
        <v>5</v>
      </c>
      <c r="B70" s="174">
        <v>4</v>
      </c>
      <c r="C70" s="175">
        <v>30</v>
      </c>
      <c r="D70" s="177" t="str">
        <f t="shared" si="2"/>
        <v>5430</v>
      </c>
      <c r="E70" s="179">
        <v>172000</v>
      </c>
      <c r="F70" s="184"/>
      <c r="G70" s="184">
        <f>IFERROR(IF(C70=12,12,IF(C70=30,30,IF(C70=なし,0,""))),)</f>
        <v>30</v>
      </c>
      <c r="H70" s="184"/>
      <c r="I70" s="182"/>
      <c r="J70" s="168" t="e">
        <f t="array" ref="J70">_xlfn.IFS(#REF!=12,12,#REF!=30,30,#REF!="なし",0)</f>
        <v>#REF!</v>
      </c>
    </row>
    <row r="71" spans="1:10" x14ac:dyDescent="0.15">
      <c r="A71" s="173">
        <v>6</v>
      </c>
      <c r="B71" s="174">
        <v>4</v>
      </c>
      <c r="C71" s="175">
        <v>30</v>
      </c>
      <c r="D71" s="177" t="str">
        <f t="shared" si="2"/>
        <v>6430</v>
      </c>
      <c r="E71" s="179">
        <v>213000</v>
      </c>
      <c r="F71" s="184"/>
      <c r="G71" s="184">
        <f>IFERROR(IF(C71=12,12,IF(C71=30,30,IF(C71=なし,0,""))),)</f>
        <v>30</v>
      </c>
      <c r="H71" s="184"/>
      <c r="I71" s="182"/>
      <c r="J71" s="168" t="e">
        <f t="array" ref="J71">_xlfn.IFS(#REF!=12,12,#REF!=30,30,#REF!="なし",0)</f>
        <v>#REF!</v>
      </c>
    </row>
    <row r="72" spans="1:10" x14ac:dyDescent="0.15">
      <c r="A72" s="173">
        <v>0</v>
      </c>
      <c r="B72" s="174">
        <v>5</v>
      </c>
      <c r="C72" s="175">
        <v>30</v>
      </c>
      <c r="D72" s="177" t="str">
        <f t="shared" si="2"/>
        <v>0530</v>
      </c>
      <c r="E72" s="179">
        <v>79000</v>
      </c>
      <c r="F72" s="184"/>
      <c r="G72" s="184">
        <f>IFERROR(IF(C72=12,12,IF(C72=30,30,IF(C72=なし,0,""))),)</f>
        <v>30</v>
      </c>
      <c r="H72" s="184"/>
      <c r="I72" s="182"/>
      <c r="J72" s="168" t="e">
        <f t="array" ref="J72">_xlfn.IFS(#REF!=12,12,#REF!=30,30,#REF!="なし",0)</f>
        <v>#REF!</v>
      </c>
    </row>
    <row r="73" spans="1:10" x14ac:dyDescent="0.15">
      <c r="A73" s="173">
        <v>1</v>
      </c>
      <c r="B73" s="174">
        <v>5</v>
      </c>
      <c r="C73" s="175">
        <v>30</v>
      </c>
      <c r="D73" s="177" t="str">
        <f t="shared" si="2"/>
        <v>1530</v>
      </c>
      <c r="E73" s="179">
        <v>79000</v>
      </c>
      <c r="F73" s="184"/>
      <c r="G73" s="184">
        <f>IFERROR(IF(C73=12,12,IF(C73=30,30,IF(C73=なし,0,""))),)</f>
        <v>30</v>
      </c>
      <c r="H73" s="184"/>
      <c r="I73" s="182"/>
      <c r="J73" s="168" t="e">
        <f t="array" ref="J73">_xlfn.IFS(#REF!=12,12,#REF!=30,30,#REF!="なし",0)</f>
        <v>#REF!</v>
      </c>
    </row>
    <row r="74" spans="1:10" x14ac:dyDescent="0.15">
      <c r="A74" s="173">
        <v>2</v>
      </c>
      <c r="B74" s="174">
        <v>5</v>
      </c>
      <c r="C74" s="175">
        <v>30</v>
      </c>
      <c r="D74" s="177" t="str">
        <f t="shared" si="2"/>
        <v>2530</v>
      </c>
      <c r="E74" s="179">
        <v>92000</v>
      </c>
      <c r="F74" s="184"/>
      <c r="G74" s="184">
        <f>IFERROR(IF(C74=12,12,IF(C74=30,30,IF(C74=なし,0,""))),)</f>
        <v>30</v>
      </c>
      <c r="H74" s="184"/>
      <c r="I74" s="182"/>
      <c r="J74" s="168" t="e">
        <f t="array" ref="J74">_xlfn.IFS(#REF!=12,12,#REF!=30,30,#REF!="なし",0)</f>
        <v>#REF!</v>
      </c>
    </row>
    <row r="75" spans="1:10" x14ac:dyDescent="0.15">
      <c r="A75" s="173">
        <v>3</v>
      </c>
      <c r="B75" s="174">
        <v>5</v>
      </c>
      <c r="C75" s="175">
        <v>30</v>
      </c>
      <c r="D75" s="177" t="str">
        <f t="shared" si="2"/>
        <v>3530</v>
      </c>
      <c r="E75" s="179">
        <v>111000</v>
      </c>
      <c r="F75" s="184"/>
      <c r="G75" s="184">
        <f>IFERROR(IF(C75=12,12,IF(C75=30,30,IF(C75=なし,0,""))),)</f>
        <v>30</v>
      </c>
      <c r="H75" s="184"/>
      <c r="I75" s="182"/>
      <c r="J75" s="168" t="e">
        <f t="array" ref="J75">_xlfn.IFS(#REF!=12,12,#REF!=30,30,#REF!="なし",0)</f>
        <v>#REF!</v>
      </c>
    </row>
    <row r="76" spans="1:10" x14ac:dyDescent="0.15">
      <c r="A76" s="173">
        <v>4</v>
      </c>
      <c r="B76" s="174">
        <v>5</v>
      </c>
      <c r="C76" s="175">
        <v>30</v>
      </c>
      <c r="D76" s="177" t="str">
        <f t="shared" si="2"/>
        <v>4530</v>
      </c>
      <c r="E76" s="179">
        <v>131000</v>
      </c>
      <c r="F76" s="184"/>
      <c r="G76" s="184">
        <f>IFERROR(IF(C76=12,12,IF(C76=30,30,IF(C76=なし,0,""))),)</f>
        <v>30</v>
      </c>
      <c r="H76" s="184"/>
      <c r="I76" s="182"/>
      <c r="J76" s="168" t="e">
        <f t="array" ref="J76">_xlfn.IFS(#REF!=12,12,#REF!=30,30,#REF!="なし",0)</f>
        <v>#REF!</v>
      </c>
    </row>
    <row r="77" spans="1:10" x14ac:dyDescent="0.15">
      <c r="A77" s="173">
        <v>5</v>
      </c>
      <c r="B77" s="174">
        <v>5</v>
      </c>
      <c r="C77" s="175">
        <v>30</v>
      </c>
      <c r="D77" s="177" t="str">
        <f t="shared" si="2"/>
        <v>5530</v>
      </c>
      <c r="E77" s="179">
        <v>161000</v>
      </c>
      <c r="F77" s="184"/>
      <c r="G77" s="184">
        <f>IFERROR(IF(C77=12,12,IF(C77=30,30,IF(C77=なし,0,""))),)</f>
        <v>30</v>
      </c>
      <c r="H77" s="184"/>
      <c r="I77" s="182"/>
      <c r="J77" s="168" t="e">
        <f t="array" ref="J77">_xlfn.IFS(#REF!=12,12,#REF!=30,30,#REF!="なし",0)</f>
        <v>#REF!</v>
      </c>
    </row>
    <row r="78" spans="1:10" x14ac:dyDescent="0.15">
      <c r="A78" s="173">
        <v>6</v>
      </c>
      <c r="B78" s="174">
        <v>5</v>
      </c>
      <c r="C78" s="175">
        <v>30</v>
      </c>
      <c r="D78" s="177" t="str">
        <f t="shared" si="2"/>
        <v>6530</v>
      </c>
      <c r="E78" s="179">
        <v>201000</v>
      </c>
      <c r="F78" s="184"/>
      <c r="G78" s="184">
        <f>IFERROR(IF(C78=12,12,IF(C78=30,30,IF(C78=なし,0,""))),)</f>
        <v>30</v>
      </c>
      <c r="H78" s="184"/>
      <c r="I78" s="182"/>
      <c r="J78" s="168" t="e">
        <f t="array" ref="J78">_xlfn.IFS(#REF!=12,12,#REF!=30,30,#REF!="なし",0)</f>
        <v>#REF!</v>
      </c>
    </row>
    <row r="79" spans="1:10" x14ac:dyDescent="0.15">
      <c r="A79" s="173">
        <v>0</v>
      </c>
      <c r="B79" s="174">
        <v>6</v>
      </c>
      <c r="C79" s="175">
        <v>30</v>
      </c>
      <c r="D79" s="177" t="str">
        <f t="shared" si="2"/>
        <v>0630</v>
      </c>
      <c r="E79" s="179">
        <v>69000</v>
      </c>
      <c r="F79" s="184"/>
      <c r="G79" s="184">
        <f>IFERROR(IF(C79=12,12,IF(C79=30,30,IF(C79=なし,0,""))),)</f>
        <v>30</v>
      </c>
      <c r="H79" s="184"/>
      <c r="I79" s="182"/>
      <c r="J79" s="168" t="e">
        <f t="array" ref="J79">_xlfn.IFS(#REF!=12,12,#REF!=30,30,#REF!="なし",0)</f>
        <v>#REF!</v>
      </c>
    </row>
    <row r="80" spans="1:10" x14ac:dyDescent="0.15">
      <c r="A80" s="173">
        <v>1</v>
      </c>
      <c r="B80" s="174">
        <v>6</v>
      </c>
      <c r="C80" s="175">
        <v>30</v>
      </c>
      <c r="D80" s="177" t="str">
        <f t="shared" si="2"/>
        <v>1630</v>
      </c>
      <c r="E80" s="179">
        <v>69000</v>
      </c>
      <c r="F80" s="184"/>
      <c r="G80" s="184">
        <f>IFERROR(IF(C80=12,12,IF(C80=30,30,IF(C80=なし,0,""))),)</f>
        <v>30</v>
      </c>
      <c r="H80" s="184"/>
      <c r="I80" s="182"/>
      <c r="J80" s="168" t="e">
        <f t="array" ref="J80">_xlfn.IFS(#REF!=12,12,#REF!=30,30,#REF!="なし",0)</f>
        <v>#REF!</v>
      </c>
    </row>
    <row r="81" spans="1:10" x14ac:dyDescent="0.15">
      <c r="A81" s="173">
        <v>2</v>
      </c>
      <c r="B81" s="174">
        <v>6</v>
      </c>
      <c r="C81" s="175">
        <v>30</v>
      </c>
      <c r="D81" s="177" t="str">
        <f t="shared" si="2"/>
        <v>2630</v>
      </c>
      <c r="E81" s="179">
        <v>82000</v>
      </c>
      <c r="F81" s="184"/>
      <c r="G81" s="184">
        <f>IFERROR(IF(C81=12,12,IF(C81=30,30,IF(C81=なし,0,""))),)</f>
        <v>30</v>
      </c>
      <c r="H81" s="184"/>
      <c r="I81" s="182"/>
      <c r="J81" s="168" t="e">
        <f t="array" ref="J81">_xlfn.IFS(#REF!=12,12,#REF!=30,30,#REF!="なし",0)</f>
        <v>#REF!</v>
      </c>
    </row>
    <row r="82" spans="1:10" x14ac:dyDescent="0.15">
      <c r="A82" s="173">
        <v>3</v>
      </c>
      <c r="B82" s="174">
        <v>6</v>
      </c>
      <c r="C82" s="175">
        <v>30</v>
      </c>
      <c r="D82" s="177" t="str">
        <f t="shared" si="2"/>
        <v>3630</v>
      </c>
      <c r="E82" s="179">
        <v>104000</v>
      </c>
      <c r="F82" s="184"/>
      <c r="G82" s="184">
        <f>IFERROR(IF(C82=12,12,IF(C82=30,30,IF(C82=なし,0,""))),)</f>
        <v>30</v>
      </c>
      <c r="H82" s="184"/>
      <c r="I82" s="182"/>
      <c r="J82" s="168" t="e">
        <f t="array" ref="J82">_xlfn.IFS(#REF!=12,12,#REF!=30,30,#REF!="なし",0)</f>
        <v>#REF!</v>
      </c>
    </row>
    <row r="83" spans="1:10" x14ac:dyDescent="0.15">
      <c r="A83" s="173">
        <v>4</v>
      </c>
      <c r="B83" s="174">
        <v>6</v>
      </c>
      <c r="C83" s="175">
        <v>30</v>
      </c>
      <c r="D83" s="177" t="str">
        <f t="shared" si="2"/>
        <v>4630</v>
      </c>
      <c r="E83" s="179">
        <v>124000</v>
      </c>
      <c r="F83" s="184"/>
      <c r="G83" s="184">
        <f>IFERROR(IF(C83=12,12,IF(C83=30,30,IF(C83=なし,0,""))),)</f>
        <v>30</v>
      </c>
      <c r="H83" s="184"/>
      <c r="I83" s="182"/>
      <c r="J83" s="168" t="e">
        <f t="array" ref="J83">_xlfn.IFS(#REF!=12,12,#REF!=30,30,#REF!="なし",0)</f>
        <v>#REF!</v>
      </c>
    </row>
    <row r="84" spans="1:10" x14ac:dyDescent="0.15">
      <c r="A84" s="173">
        <v>5</v>
      </c>
      <c r="B84" s="174">
        <v>6</v>
      </c>
      <c r="C84" s="175">
        <v>30</v>
      </c>
      <c r="D84" s="177" t="str">
        <f t="shared" si="2"/>
        <v>5630</v>
      </c>
      <c r="E84" s="179">
        <v>154000</v>
      </c>
      <c r="F84" s="184"/>
      <c r="G84" s="184">
        <f>IFERROR(IF(C84=12,12,IF(C84=30,30,IF(C84=なし,0,""))),)</f>
        <v>30</v>
      </c>
      <c r="H84" s="184"/>
      <c r="I84" s="182"/>
      <c r="J84" s="168" t="e">
        <f t="array" ref="J84">_xlfn.IFS(#REF!=12,12,#REF!=30,30,#REF!="なし",0)</f>
        <v>#REF!</v>
      </c>
    </row>
    <row r="85" spans="1:10" x14ac:dyDescent="0.15">
      <c r="A85" s="173">
        <v>6</v>
      </c>
      <c r="B85" s="174">
        <v>6</v>
      </c>
      <c r="C85" s="175">
        <v>30</v>
      </c>
      <c r="D85" s="177" t="str">
        <f t="shared" si="2"/>
        <v>6630</v>
      </c>
      <c r="E85" s="179">
        <v>196000</v>
      </c>
      <c r="F85" s="184"/>
      <c r="G85" s="184">
        <f>IFERROR(IF(C85=12,12,IF(C85=30,30,IF(C85=なし,0,""))),)</f>
        <v>30</v>
      </c>
      <c r="H85" s="184"/>
      <c r="I85" s="182"/>
      <c r="J85" s="168" t="e">
        <f t="array" ref="J85">_xlfn.IFS(#REF!=12,12,#REF!=30,30,#REF!="なし",0)</f>
        <v>#REF!</v>
      </c>
    </row>
    <row r="86" spans="1:10" x14ac:dyDescent="0.15">
      <c r="A86" s="173">
        <v>0</v>
      </c>
      <c r="B86" s="174">
        <v>1</v>
      </c>
      <c r="C86" s="175" t="s">
        <v>155</v>
      </c>
      <c r="D86" s="177" t="str">
        <f t="shared" si="2"/>
        <v>010</v>
      </c>
      <c r="E86" s="179">
        <v>85000</v>
      </c>
      <c r="F86" s="184"/>
      <c r="G86" s="184">
        <f>IFERROR(IF(C86=12,12,IF(C86=30,30,IF(C86=なし,0,""))),)</f>
        <v>0</v>
      </c>
      <c r="H86" s="184"/>
      <c r="I86" s="182"/>
      <c r="J86" s="168" t="e">
        <f t="array" ref="J86">_xlfn.IFS(#REF!=12,12,#REF!=30,30,#REF!="なし",0)</f>
        <v>#REF!</v>
      </c>
    </row>
    <row r="87" spans="1:10" x14ac:dyDescent="0.15">
      <c r="A87" s="173">
        <v>1</v>
      </c>
      <c r="B87" s="174">
        <v>1</v>
      </c>
      <c r="C87" s="175" t="s">
        <v>155</v>
      </c>
      <c r="D87" s="177" t="str">
        <f t="shared" si="2"/>
        <v>110</v>
      </c>
      <c r="E87" s="179">
        <v>85000</v>
      </c>
      <c r="F87" s="184"/>
      <c r="G87" s="184">
        <f>IFERROR(IF(C87=12,12,IF(C87=30,30,IF(C87=なし,0,""))),)</f>
        <v>0</v>
      </c>
      <c r="H87" s="184"/>
      <c r="I87" s="182"/>
      <c r="J87" s="168" t="e">
        <f t="array" ref="J87">_xlfn.IFS(#REF!=12,12,#REF!=30,30,#REF!="なし",0)</f>
        <v>#REF!</v>
      </c>
    </row>
    <row r="88" spans="1:10" x14ac:dyDescent="0.15">
      <c r="A88" s="173">
        <v>2</v>
      </c>
      <c r="B88" s="174">
        <v>1</v>
      </c>
      <c r="C88" s="175" t="s">
        <v>155</v>
      </c>
      <c r="D88" s="177" t="str">
        <f t="shared" si="2"/>
        <v>210</v>
      </c>
      <c r="E88" s="179">
        <v>97000</v>
      </c>
      <c r="F88" s="184"/>
      <c r="G88" s="184">
        <f>IFERROR(IF(C88=12,12,IF(C88=30,30,IF(C88=なし,0,""))),)</f>
        <v>0</v>
      </c>
      <c r="H88" s="184"/>
      <c r="I88" s="182"/>
      <c r="J88" s="168" t="e">
        <f t="array" ref="J88">_xlfn.IFS(#REF!=12,12,#REF!=30,30,#REF!="なし",0)</f>
        <v>#REF!</v>
      </c>
    </row>
    <row r="89" spans="1:10" x14ac:dyDescent="0.15">
      <c r="A89" s="173">
        <v>3</v>
      </c>
      <c r="B89" s="174">
        <v>1</v>
      </c>
      <c r="C89" s="175" t="s">
        <v>155</v>
      </c>
      <c r="D89" s="177" t="str">
        <f t="shared" si="2"/>
        <v>310</v>
      </c>
      <c r="E89" s="179">
        <v>102000</v>
      </c>
      <c r="F89" s="184"/>
      <c r="G89" s="184">
        <f>IFERROR(IF(C89=12,12,IF(C89=30,30,IF(C89=なし,0,""))),)</f>
        <v>0</v>
      </c>
      <c r="H89" s="184"/>
      <c r="I89" s="182"/>
      <c r="J89" s="168" t="e">
        <f t="array" ref="J89">_xlfn.IFS(#REF!=12,12,#REF!=30,30,#REF!="なし",0)</f>
        <v>#REF!</v>
      </c>
    </row>
    <row r="90" spans="1:10" x14ac:dyDescent="0.15">
      <c r="A90" s="173">
        <v>4</v>
      </c>
      <c r="B90" s="174">
        <v>1</v>
      </c>
      <c r="C90" s="175" t="s">
        <v>155</v>
      </c>
      <c r="D90" s="177" t="str">
        <f t="shared" si="2"/>
        <v>410</v>
      </c>
      <c r="E90" s="179">
        <v>126000</v>
      </c>
      <c r="F90" s="184"/>
      <c r="G90" s="184">
        <f>IFERROR(IF(C90=12,12,IF(C90=30,30,IF(C90=なし,0,""))),)</f>
        <v>0</v>
      </c>
      <c r="H90" s="184"/>
      <c r="I90" s="182"/>
      <c r="J90" s="168" t="e">
        <f t="array" ref="J90">_xlfn.IFS(#REF!=12,12,#REF!=30,30,#REF!="なし",0)</f>
        <v>#REF!</v>
      </c>
    </row>
    <row r="91" spans="1:10" x14ac:dyDescent="0.15">
      <c r="A91" s="173">
        <v>5</v>
      </c>
      <c r="B91" s="174">
        <v>1</v>
      </c>
      <c r="C91" s="175" t="s">
        <v>155</v>
      </c>
      <c r="D91" s="177" t="str">
        <f t="shared" si="2"/>
        <v>510</v>
      </c>
      <c r="E91" s="179">
        <v>162000</v>
      </c>
      <c r="F91" s="184"/>
      <c r="G91" s="184">
        <f>IFERROR(IF(C91=12,12,IF(C91=30,30,IF(C91=なし,0,""))),)</f>
        <v>0</v>
      </c>
      <c r="H91" s="184"/>
      <c r="I91" s="182"/>
      <c r="J91" s="168" t="e">
        <f t="array" ref="J91">_xlfn.IFS(#REF!=12,12,#REF!=30,30,#REF!="なし",0)</f>
        <v>#REF!</v>
      </c>
    </row>
    <row r="92" spans="1:10" x14ac:dyDescent="0.15">
      <c r="A92" s="173">
        <v>6</v>
      </c>
      <c r="B92" s="174">
        <v>1</v>
      </c>
      <c r="C92" s="175" t="s">
        <v>155</v>
      </c>
      <c r="D92" s="177" t="str">
        <f t="shared" si="2"/>
        <v>610</v>
      </c>
      <c r="E92" s="179">
        <v>203000</v>
      </c>
      <c r="F92" s="184"/>
      <c r="G92" s="184">
        <f>IFERROR(IF(C92=12,12,IF(C92=30,30,IF(C92=なし,0,""))),)</f>
        <v>0</v>
      </c>
      <c r="H92" s="184"/>
      <c r="I92" s="182"/>
      <c r="J92" s="168" t="e">
        <f t="array" ref="J92">_xlfn.IFS(#REF!=12,12,#REF!=30,30,#REF!="なし",0)</f>
        <v>#REF!</v>
      </c>
    </row>
    <row r="93" spans="1:10" x14ac:dyDescent="0.15">
      <c r="A93" s="173">
        <v>0</v>
      </c>
      <c r="B93" s="174">
        <v>2</v>
      </c>
      <c r="C93" s="175" t="s">
        <v>155</v>
      </c>
      <c r="D93" s="177" t="str">
        <f t="shared" si="2"/>
        <v>020</v>
      </c>
      <c r="E93" s="179">
        <v>85000</v>
      </c>
      <c r="F93" s="184"/>
      <c r="G93" s="184">
        <f>IFERROR(IF(C93=12,12,IF(C93=30,30,IF(C93=なし,0,""))),)</f>
        <v>0</v>
      </c>
      <c r="H93" s="184"/>
      <c r="I93" s="182"/>
      <c r="J93" s="168" t="e">
        <f t="array" ref="J93">_xlfn.IFS(#REF!=12,12,#REF!=30,30,#REF!="なし",0)</f>
        <v>#REF!</v>
      </c>
    </row>
    <row r="94" spans="1:10" x14ac:dyDescent="0.15">
      <c r="A94" s="173">
        <v>1</v>
      </c>
      <c r="B94" s="174">
        <v>2</v>
      </c>
      <c r="C94" s="175" t="s">
        <v>155</v>
      </c>
      <c r="D94" s="177" t="str">
        <f t="shared" si="2"/>
        <v>120</v>
      </c>
      <c r="E94" s="179">
        <v>85000</v>
      </c>
      <c r="F94" s="184"/>
      <c r="G94" s="184">
        <f>IFERROR(IF(C94=12,12,IF(C94=30,30,IF(C94=なし,0,""))),)</f>
        <v>0</v>
      </c>
      <c r="H94" s="184"/>
      <c r="I94" s="182"/>
      <c r="J94" s="168" t="e">
        <f t="array" ref="J94">_xlfn.IFS(#REF!=12,12,#REF!=30,30,#REF!="なし",0)</f>
        <v>#REF!</v>
      </c>
    </row>
    <row r="95" spans="1:10" x14ac:dyDescent="0.15">
      <c r="A95" s="173">
        <v>2</v>
      </c>
      <c r="B95" s="174">
        <v>2</v>
      </c>
      <c r="C95" s="175" t="s">
        <v>155</v>
      </c>
      <c r="D95" s="177" t="str">
        <f t="shared" si="2"/>
        <v>220</v>
      </c>
      <c r="E95" s="179">
        <v>97000</v>
      </c>
      <c r="F95" s="184"/>
      <c r="G95" s="184">
        <f>IFERROR(IF(C95=12,12,IF(C95=30,30,IF(C95=なし,0,""))),)</f>
        <v>0</v>
      </c>
      <c r="H95" s="184"/>
      <c r="I95" s="182"/>
      <c r="J95" s="168" t="e">
        <f t="array" ref="J95">_xlfn.IFS(#REF!=12,12,#REF!=30,30,#REF!="なし",0)</f>
        <v>#REF!</v>
      </c>
    </row>
    <row r="96" spans="1:10" x14ac:dyDescent="0.15">
      <c r="A96" s="173">
        <v>3</v>
      </c>
      <c r="B96" s="174">
        <v>2</v>
      </c>
      <c r="C96" s="175" t="s">
        <v>155</v>
      </c>
      <c r="D96" s="177" t="str">
        <f t="shared" si="2"/>
        <v>320</v>
      </c>
      <c r="E96" s="179">
        <v>102000</v>
      </c>
      <c r="F96" s="184"/>
      <c r="G96" s="184">
        <f>IFERROR(IF(C96=12,12,IF(C96=30,30,IF(C96=なし,0,""))),)</f>
        <v>0</v>
      </c>
      <c r="H96" s="184"/>
      <c r="I96" s="182"/>
      <c r="J96" s="168" t="e">
        <f t="array" ref="J96">_xlfn.IFS(#REF!=12,12,#REF!=30,30,#REF!="なし",0)</f>
        <v>#REF!</v>
      </c>
    </row>
    <row r="97" spans="1:10" x14ac:dyDescent="0.15">
      <c r="A97" s="173">
        <v>4</v>
      </c>
      <c r="B97" s="174">
        <v>2</v>
      </c>
      <c r="C97" s="175" t="s">
        <v>155</v>
      </c>
      <c r="D97" s="177" t="str">
        <f t="shared" si="2"/>
        <v>420</v>
      </c>
      <c r="E97" s="179">
        <v>126000</v>
      </c>
      <c r="F97" s="184"/>
      <c r="G97" s="184">
        <f>IFERROR(IF(C97=12,12,IF(C97=30,30,IF(C97=なし,0,""))),)</f>
        <v>0</v>
      </c>
      <c r="H97" s="184"/>
      <c r="I97" s="182"/>
      <c r="J97" s="168" t="e">
        <f t="array" ref="J97">_xlfn.IFS(#REF!=12,12,#REF!=30,30,#REF!="なし",0)</f>
        <v>#REF!</v>
      </c>
    </row>
    <row r="98" spans="1:10" x14ac:dyDescent="0.15">
      <c r="A98" s="173">
        <v>5</v>
      </c>
      <c r="B98" s="174">
        <v>2</v>
      </c>
      <c r="C98" s="175" t="s">
        <v>155</v>
      </c>
      <c r="D98" s="177" t="str">
        <f t="shared" ref="D98:D127" si="3">A98&amp;B98&amp;G98</f>
        <v>520</v>
      </c>
      <c r="E98" s="179">
        <v>162000</v>
      </c>
      <c r="F98" s="184"/>
      <c r="G98" s="184">
        <f>IFERROR(IF(C98=12,12,IF(C98=30,30,IF(C98=なし,0,""))),)</f>
        <v>0</v>
      </c>
      <c r="H98" s="184"/>
      <c r="I98" s="182"/>
      <c r="J98" s="168" t="e">
        <f t="array" ref="J98">_xlfn.IFS(#REF!=12,12,#REF!=30,30,#REF!="なし",0)</f>
        <v>#REF!</v>
      </c>
    </row>
    <row r="99" spans="1:10" x14ac:dyDescent="0.15">
      <c r="A99" s="173">
        <v>6</v>
      </c>
      <c r="B99" s="174">
        <v>2</v>
      </c>
      <c r="C99" s="175" t="s">
        <v>155</v>
      </c>
      <c r="D99" s="177" t="str">
        <f t="shared" si="3"/>
        <v>620</v>
      </c>
      <c r="E99" s="179">
        <v>203000</v>
      </c>
      <c r="F99" s="184"/>
      <c r="G99" s="184">
        <f>IFERROR(IF(C99=12,12,IF(C99=30,30,IF(C99=なし,0,""))),)</f>
        <v>0</v>
      </c>
      <c r="H99" s="184"/>
      <c r="I99" s="182"/>
      <c r="J99" s="168" t="e">
        <f t="array" ref="J99">_xlfn.IFS(#REF!=12,12,#REF!=30,30,#REF!="なし",0)</f>
        <v>#REF!</v>
      </c>
    </row>
    <row r="100" spans="1:10" x14ac:dyDescent="0.15">
      <c r="A100" s="173">
        <v>0</v>
      </c>
      <c r="B100" s="174">
        <v>3</v>
      </c>
      <c r="C100" s="175" t="s">
        <v>155</v>
      </c>
      <c r="D100" s="177" t="str">
        <f t="shared" si="3"/>
        <v>030</v>
      </c>
      <c r="E100" s="179">
        <v>85000</v>
      </c>
      <c r="F100" s="184"/>
      <c r="G100" s="184">
        <f>IFERROR(IF(C100=12,12,IF(C100=30,30,IF(C100=なし,0,""))),)</f>
        <v>0</v>
      </c>
      <c r="H100" s="184"/>
      <c r="I100" s="182"/>
      <c r="J100" s="168" t="e">
        <f t="array" ref="J100">_xlfn.IFS(#REF!=12,12,#REF!=30,30,#REF!="なし",0)</f>
        <v>#REF!</v>
      </c>
    </row>
    <row r="101" spans="1:10" x14ac:dyDescent="0.15">
      <c r="A101" s="173">
        <v>1</v>
      </c>
      <c r="B101" s="174">
        <v>3</v>
      </c>
      <c r="C101" s="175" t="s">
        <v>155</v>
      </c>
      <c r="D101" s="177" t="str">
        <f t="shared" si="3"/>
        <v>130</v>
      </c>
      <c r="E101" s="179">
        <v>85000</v>
      </c>
      <c r="F101" s="184"/>
      <c r="G101" s="184">
        <f>IFERROR(IF(C101=12,12,IF(C101=30,30,IF(C101=なし,0,""))),)</f>
        <v>0</v>
      </c>
      <c r="H101" s="184"/>
      <c r="I101" s="182"/>
      <c r="J101" s="168" t="e">
        <f t="array" ref="J101">_xlfn.IFS(#REF!=12,12,#REF!=30,30,#REF!="なし",0)</f>
        <v>#REF!</v>
      </c>
    </row>
    <row r="102" spans="1:10" x14ac:dyDescent="0.15">
      <c r="A102" s="173">
        <v>2</v>
      </c>
      <c r="B102" s="174">
        <v>3</v>
      </c>
      <c r="C102" s="175" t="s">
        <v>155</v>
      </c>
      <c r="D102" s="177" t="str">
        <f t="shared" si="3"/>
        <v>230</v>
      </c>
      <c r="E102" s="179">
        <v>97000</v>
      </c>
      <c r="F102" s="184"/>
      <c r="G102" s="184">
        <f>IFERROR(IF(C102=12,12,IF(C102=30,30,IF(C102=なし,0,""))),)</f>
        <v>0</v>
      </c>
      <c r="H102" s="184"/>
      <c r="I102" s="182"/>
      <c r="J102" s="168" t="e">
        <f t="array" ref="J102">_xlfn.IFS(#REF!=12,12,#REF!=30,30,#REF!="なし",0)</f>
        <v>#REF!</v>
      </c>
    </row>
    <row r="103" spans="1:10" x14ac:dyDescent="0.15">
      <c r="A103" s="173">
        <v>3</v>
      </c>
      <c r="B103" s="174">
        <v>3</v>
      </c>
      <c r="C103" s="175" t="s">
        <v>155</v>
      </c>
      <c r="D103" s="177" t="str">
        <f t="shared" si="3"/>
        <v>330</v>
      </c>
      <c r="E103" s="179">
        <v>102000</v>
      </c>
      <c r="F103" s="184"/>
      <c r="G103" s="184">
        <f>IFERROR(IF(C103=12,12,IF(C103=30,30,IF(C103=なし,0,""))),)</f>
        <v>0</v>
      </c>
      <c r="H103" s="184"/>
      <c r="I103" s="182"/>
      <c r="J103" s="168" t="e">
        <f t="array" ref="J103">_xlfn.IFS(#REF!=12,12,#REF!=30,30,#REF!="なし",0)</f>
        <v>#REF!</v>
      </c>
    </row>
    <row r="104" spans="1:10" x14ac:dyDescent="0.15">
      <c r="A104" s="173">
        <v>4</v>
      </c>
      <c r="B104" s="174">
        <v>3</v>
      </c>
      <c r="C104" s="175" t="s">
        <v>155</v>
      </c>
      <c r="D104" s="177" t="str">
        <f t="shared" si="3"/>
        <v>430</v>
      </c>
      <c r="E104" s="179">
        <v>126000</v>
      </c>
      <c r="F104" s="184"/>
      <c r="G104" s="184">
        <f>IFERROR(IF(C104=12,12,IF(C104=30,30,IF(C104=なし,0,""))),)</f>
        <v>0</v>
      </c>
      <c r="H104" s="184"/>
      <c r="I104" s="182"/>
      <c r="J104" s="168" t="e">
        <f t="array" ref="J104">_xlfn.IFS(#REF!=12,12,#REF!=30,30,#REF!="なし",0)</f>
        <v>#REF!</v>
      </c>
    </row>
    <row r="105" spans="1:10" x14ac:dyDescent="0.15">
      <c r="A105" s="173">
        <v>5</v>
      </c>
      <c r="B105" s="174">
        <v>3</v>
      </c>
      <c r="C105" s="175" t="s">
        <v>155</v>
      </c>
      <c r="D105" s="177" t="str">
        <f t="shared" si="3"/>
        <v>530</v>
      </c>
      <c r="E105" s="179">
        <v>162000</v>
      </c>
      <c r="F105" s="184"/>
      <c r="G105" s="184">
        <f>IFERROR(IF(C105=12,12,IF(C105=30,30,IF(C105=なし,0,""))),)</f>
        <v>0</v>
      </c>
      <c r="H105" s="184"/>
      <c r="I105" s="182"/>
      <c r="J105" s="168" t="e">
        <f t="array" ref="J105">_xlfn.IFS(#REF!=12,12,#REF!=30,30,#REF!="なし",0)</f>
        <v>#REF!</v>
      </c>
    </row>
    <row r="106" spans="1:10" x14ac:dyDescent="0.15">
      <c r="A106" s="173">
        <v>6</v>
      </c>
      <c r="B106" s="174">
        <v>3</v>
      </c>
      <c r="C106" s="175" t="s">
        <v>155</v>
      </c>
      <c r="D106" s="177" t="str">
        <f t="shared" si="3"/>
        <v>630</v>
      </c>
      <c r="E106" s="179">
        <v>203000</v>
      </c>
      <c r="F106" s="184"/>
      <c r="G106" s="184">
        <f>IFERROR(IF(C106=12,12,IF(C106=30,30,IF(C106=なし,0,""))),)</f>
        <v>0</v>
      </c>
      <c r="H106" s="184"/>
      <c r="I106" s="182"/>
      <c r="J106" s="168" t="e">
        <f t="array" ref="J106">_xlfn.IFS(#REF!=12,12,#REF!=30,30,#REF!="なし",0)</f>
        <v>#REF!</v>
      </c>
    </row>
    <row r="107" spans="1:10" x14ac:dyDescent="0.15">
      <c r="A107" s="173">
        <v>0</v>
      </c>
      <c r="B107" s="174">
        <v>4</v>
      </c>
      <c r="C107" s="175" t="s">
        <v>155</v>
      </c>
      <c r="D107" s="177" t="str">
        <f t="shared" si="3"/>
        <v>040</v>
      </c>
      <c r="E107" s="179">
        <v>85000</v>
      </c>
      <c r="F107" s="184"/>
      <c r="G107" s="184">
        <f>IFERROR(IF(C107=12,12,IF(C107=30,30,IF(C107=なし,0,""))),)</f>
        <v>0</v>
      </c>
      <c r="H107" s="184"/>
      <c r="I107" s="182"/>
      <c r="J107" s="168" t="e">
        <f t="array" ref="J107">_xlfn.IFS(#REF!=12,12,#REF!=30,30,#REF!="なし",0)</f>
        <v>#REF!</v>
      </c>
    </row>
    <row r="108" spans="1:10" x14ac:dyDescent="0.15">
      <c r="A108" s="173">
        <v>1</v>
      </c>
      <c r="B108" s="174">
        <v>4</v>
      </c>
      <c r="C108" s="175" t="s">
        <v>155</v>
      </c>
      <c r="D108" s="177" t="str">
        <f t="shared" si="3"/>
        <v>140</v>
      </c>
      <c r="E108" s="179">
        <v>85000</v>
      </c>
      <c r="F108" s="184"/>
      <c r="G108" s="184">
        <f>IFERROR(IF(C108=12,12,IF(C108=30,30,IF(C108=なし,0,""))),)</f>
        <v>0</v>
      </c>
      <c r="H108" s="184"/>
      <c r="I108" s="182"/>
      <c r="J108" s="168" t="e">
        <f t="array" ref="J108">_xlfn.IFS(#REF!=12,12,#REF!=30,30,#REF!="なし",0)</f>
        <v>#REF!</v>
      </c>
    </row>
    <row r="109" spans="1:10" x14ac:dyDescent="0.15">
      <c r="A109" s="173">
        <v>2</v>
      </c>
      <c r="B109" s="174">
        <v>4</v>
      </c>
      <c r="C109" s="175" t="s">
        <v>155</v>
      </c>
      <c r="D109" s="177" t="str">
        <f t="shared" si="3"/>
        <v>240</v>
      </c>
      <c r="E109" s="179">
        <v>97000</v>
      </c>
      <c r="F109" s="184"/>
      <c r="G109" s="184">
        <f>IFERROR(IF(C109=12,12,IF(C109=30,30,IF(C109=なし,0,""))),)</f>
        <v>0</v>
      </c>
      <c r="H109" s="184"/>
      <c r="I109" s="182"/>
      <c r="J109" s="168" t="e">
        <f t="array" ref="J109">_xlfn.IFS(#REF!=12,12,#REF!=30,30,#REF!="なし",0)</f>
        <v>#REF!</v>
      </c>
    </row>
    <row r="110" spans="1:10" x14ac:dyDescent="0.15">
      <c r="A110" s="173">
        <v>3</v>
      </c>
      <c r="B110" s="174">
        <v>4</v>
      </c>
      <c r="C110" s="175" t="s">
        <v>155</v>
      </c>
      <c r="D110" s="177" t="str">
        <f t="shared" si="3"/>
        <v>340</v>
      </c>
      <c r="E110" s="179">
        <v>102000</v>
      </c>
      <c r="F110" s="184"/>
      <c r="G110" s="184">
        <f>IFERROR(IF(C110=12,12,IF(C110=30,30,IF(C110=なし,0,""))),)</f>
        <v>0</v>
      </c>
      <c r="H110" s="184"/>
      <c r="I110" s="182"/>
      <c r="J110" s="168" t="e">
        <f t="array" ref="J110">_xlfn.IFS(#REF!=12,12,#REF!=30,30,#REF!="なし",0)</f>
        <v>#REF!</v>
      </c>
    </row>
    <row r="111" spans="1:10" x14ac:dyDescent="0.15">
      <c r="A111" s="173">
        <v>4</v>
      </c>
      <c r="B111" s="174">
        <v>4</v>
      </c>
      <c r="C111" s="175" t="s">
        <v>155</v>
      </c>
      <c r="D111" s="177" t="str">
        <f t="shared" si="3"/>
        <v>440</v>
      </c>
      <c r="E111" s="179">
        <v>126000</v>
      </c>
      <c r="F111" s="184"/>
      <c r="G111" s="184">
        <f>IFERROR(IF(C111=12,12,IF(C111=30,30,IF(C111=なし,0,""))),)</f>
        <v>0</v>
      </c>
      <c r="H111" s="184"/>
      <c r="I111" s="182"/>
      <c r="J111" s="168" t="e">
        <f t="array" ref="J111">_xlfn.IFS(#REF!=12,12,#REF!=30,30,#REF!="なし",0)</f>
        <v>#REF!</v>
      </c>
    </row>
    <row r="112" spans="1:10" x14ac:dyDescent="0.15">
      <c r="A112" s="173">
        <v>5</v>
      </c>
      <c r="B112" s="174">
        <v>4</v>
      </c>
      <c r="C112" s="175" t="s">
        <v>155</v>
      </c>
      <c r="D112" s="177" t="str">
        <f t="shared" si="3"/>
        <v>540</v>
      </c>
      <c r="E112" s="179">
        <v>162000</v>
      </c>
      <c r="F112" s="184"/>
      <c r="G112" s="184">
        <f>IFERROR(IF(C112=12,12,IF(C112=30,30,IF(C112=なし,0,""))),)</f>
        <v>0</v>
      </c>
      <c r="H112" s="184"/>
      <c r="I112" s="182"/>
      <c r="J112" s="168" t="e">
        <f t="array" ref="J112">_xlfn.IFS(#REF!=12,12,#REF!=30,30,#REF!="なし",0)</f>
        <v>#REF!</v>
      </c>
    </row>
    <row r="113" spans="1:10" x14ac:dyDescent="0.15">
      <c r="A113" s="173">
        <v>6</v>
      </c>
      <c r="B113" s="174">
        <v>4</v>
      </c>
      <c r="C113" s="175" t="s">
        <v>155</v>
      </c>
      <c r="D113" s="177" t="str">
        <f t="shared" si="3"/>
        <v>640</v>
      </c>
      <c r="E113" s="179">
        <v>203000</v>
      </c>
      <c r="F113" s="184"/>
      <c r="G113" s="184">
        <f>IFERROR(IF(C113=12,12,IF(C113=30,30,IF(C113=なし,0,""))),)</f>
        <v>0</v>
      </c>
      <c r="H113" s="184"/>
      <c r="I113" s="182"/>
      <c r="J113" s="168" t="e">
        <f t="array" ref="J113">_xlfn.IFS(#REF!=12,12,#REF!=30,30,#REF!="なし",0)</f>
        <v>#REF!</v>
      </c>
    </row>
    <row r="114" spans="1:10" x14ac:dyDescent="0.15">
      <c r="A114" s="173">
        <v>0</v>
      </c>
      <c r="B114" s="174">
        <v>5</v>
      </c>
      <c r="C114" s="175" t="s">
        <v>155</v>
      </c>
      <c r="D114" s="177" t="str">
        <f t="shared" si="3"/>
        <v>050</v>
      </c>
      <c r="E114" s="179">
        <v>70000</v>
      </c>
      <c r="F114" s="184"/>
      <c r="G114" s="184">
        <f>IFERROR(IF(C114=12,12,IF(C114=30,30,IF(C114=なし,0,""))),)</f>
        <v>0</v>
      </c>
      <c r="H114" s="184"/>
      <c r="I114" s="182"/>
      <c r="J114" s="168" t="e">
        <f t="array" ref="J114">_xlfn.IFS(#REF!=12,12,#REF!=30,30,#REF!="なし",0)</f>
        <v>#REF!</v>
      </c>
    </row>
    <row r="115" spans="1:10" x14ac:dyDescent="0.15">
      <c r="A115" s="173">
        <v>1</v>
      </c>
      <c r="B115" s="174">
        <v>5</v>
      </c>
      <c r="C115" s="175" t="s">
        <v>155</v>
      </c>
      <c r="D115" s="177" t="str">
        <f t="shared" si="3"/>
        <v>150</v>
      </c>
      <c r="E115" s="179">
        <v>70000</v>
      </c>
      <c r="F115" s="184"/>
      <c r="G115" s="184">
        <f>IFERROR(IF(C115=12,12,IF(C115=30,30,IF(C115=なし,0,""))),)</f>
        <v>0</v>
      </c>
      <c r="H115" s="184"/>
      <c r="I115" s="182"/>
      <c r="J115" s="168" t="e">
        <f t="array" ref="J115">_xlfn.IFS(#REF!=12,12,#REF!=30,30,#REF!="なし",0)</f>
        <v>#REF!</v>
      </c>
    </row>
    <row r="116" spans="1:10" x14ac:dyDescent="0.15">
      <c r="A116" s="173">
        <v>2</v>
      </c>
      <c r="B116" s="174">
        <v>5</v>
      </c>
      <c r="C116" s="175" t="s">
        <v>155</v>
      </c>
      <c r="D116" s="177" t="str">
        <f t="shared" si="3"/>
        <v>250</v>
      </c>
      <c r="E116" s="179">
        <v>82000</v>
      </c>
      <c r="F116" s="184"/>
      <c r="G116" s="184">
        <f>IFERROR(IF(C116=12,12,IF(C116=30,30,IF(C116=なし,0,""))),)</f>
        <v>0</v>
      </c>
      <c r="H116" s="184"/>
      <c r="I116" s="182"/>
      <c r="J116" s="168" t="e">
        <f t="array" ref="J116">_xlfn.IFS(#REF!=12,12,#REF!=30,30,#REF!="なし",0)</f>
        <v>#REF!</v>
      </c>
    </row>
    <row r="117" spans="1:10" x14ac:dyDescent="0.15">
      <c r="A117" s="173">
        <v>3</v>
      </c>
      <c r="B117" s="174">
        <v>5</v>
      </c>
      <c r="C117" s="175" t="s">
        <v>155</v>
      </c>
      <c r="D117" s="177" t="str">
        <f t="shared" si="3"/>
        <v>350</v>
      </c>
      <c r="E117" s="179">
        <v>101000</v>
      </c>
      <c r="F117" s="184"/>
      <c r="G117" s="184">
        <f>IFERROR(IF(C117=12,12,IF(C117=30,30,IF(C117=なし,0,""))),)</f>
        <v>0</v>
      </c>
      <c r="H117" s="184"/>
      <c r="I117" s="182"/>
      <c r="J117" s="168" t="e">
        <f t="array" ref="J117">_xlfn.IFS(#REF!=12,12,#REF!=30,30,#REF!="なし",0)</f>
        <v>#REF!</v>
      </c>
    </row>
    <row r="118" spans="1:10" x14ac:dyDescent="0.15">
      <c r="A118" s="173">
        <v>4</v>
      </c>
      <c r="B118" s="174">
        <v>5</v>
      </c>
      <c r="C118" s="175" t="s">
        <v>155</v>
      </c>
      <c r="D118" s="177" t="str">
        <f t="shared" si="3"/>
        <v>450</v>
      </c>
      <c r="E118" s="179">
        <v>121000</v>
      </c>
      <c r="F118" s="184"/>
      <c r="G118" s="184">
        <f>IFERROR(IF(C118=12,12,IF(C118=30,30,IF(C118=なし,0,""))),)</f>
        <v>0</v>
      </c>
      <c r="H118" s="184"/>
      <c r="I118" s="182"/>
      <c r="J118" s="168" t="e">
        <f t="array" ref="J118">_xlfn.IFS(#REF!=12,12,#REF!=30,30,#REF!="なし",0)</f>
        <v>#REF!</v>
      </c>
    </row>
    <row r="119" spans="1:10" x14ac:dyDescent="0.15">
      <c r="A119" s="173">
        <v>5</v>
      </c>
      <c r="B119" s="174">
        <v>5</v>
      </c>
      <c r="C119" s="175" t="s">
        <v>155</v>
      </c>
      <c r="D119" s="177" t="str">
        <f t="shared" si="3"/>
        <v>550</v>
      </c>
      <c r="E119" s="179">
        <v>151000</v>
      </c>
      <c r="F119" s="184"/>
      <c r="G119" s="184">
        <f>IFERROR(IF(C119=12,12,IF(C119=30,30,IF(C119=なし,0,""))),)</f>
        <v>0</v>
      </c>
      <c r="H119" s="184"/>
      <c r="I119" s="182"/>
      <c r="J119" s="168" t="e">
        <f t="array" ref="J119">_xlfn.IFS(#REF!=12,12,#REF!=30,30,#REF!="なし",0)</f>
        <v>#REF!</v>
      </c>
    </row>
    <row r="120" spans="1:10" x14ac:dyDescent="0.15">
      <c r="A120" s="173">
        <v>6</v>
      </c>
      <c r="B120" s="174">
        <v>5</v>
      </c>
      <c r="C120" s="175" t="s">
        <v>155</v>
      </c>
      <c r="D120" s="177" t="str">
        <f t="shared" si="3"/>
        <v>650</v>
      </c>
      <c r="E120" s="179">
        <v>191000</v>
      </c>
      <c r="F120" s="184"/>
      <c r="G120" s="184">
        <f>IFERROR(IF(C120=12,12,IF(C120=30,30,IF(C120=なし,0,""))),)</f>
        <v>0</v>
      </c>
      <c r="H120" s="184"/>
      <c r="I120" s="182"/>
      <c r="J120" s="168" t="e">
        <f t="array" ref="J120">_xlfn.IFS(#REF!=12,12,#REF!=30,30,#REF!="なし",0)</f>
        <v>#REF!</v>
      </c>
    </row>
    <row r="121" spans="1:10" x14ac:dyDescent="0.15">
      <c r="A121" s="173">
        <v>0</v>
      </c>
      <c r="B121" s="174">
        <v>6</v>
      </c>
      <c r="C121" s="175" t="s">
        <v>155</v>
      </c>
      <c r="D121" s="177" t="str">
        <f t="shared" si="3"/>
        <v>060</v>
      </c>
      <c r="E121" s="179">
        <v>60000</v>
      </c>
      <c r="F121" s="184"/>
      <c r="G121" s="184">
        <f>IFERROR(IF(C121=12,12,IF(C121=30,30,IF(C121=なし,0,""))),)</f>
        <v>0</v>
      </c>
      <c r="H121" s="184"/>
      <c r="I121" s="182"/>
      <c r="J121" s="168" t="e">
        <f t="array" ref="J121">_xlfn.IFS(#REF!=12,12,#REF!=30,30,#REF!="なし",0)</f>
        <v>#REF!</v>
      </c>
    </row>
    <row r="122" spans="1:10" x14ac:dyDescent="0.15">
      <c r="A122" s="173">
        <v>1</v>
      </c>
      <c r="B122" s="174">
        <v>6</v>
      </c>
      <c r="C122" s="175" t="s">
        <v>155</v>
      </c>
      <c r="D122" s="177" t="str">
        <f t="shared" si="3"/>
        <v>160</v>
      </c>
      <c r="E122" s="179">
        <v>60000</v>
      </c>
      <c r="F122" s="184"/>
      <c r="G122" s="184">
        <f>IFERROR(IF(C122=12,12,IF(C122=30,30,IF(C122=なし,0,""))),)</f>
        <v>0</v>
      </c>
      <c r="H122" s="184"/>
      <c r="I122" s="182"/>
      <c r="J122" s="168" t="e">
        <f t="array" ref="J122">_xlfn.IFS(#REF!=12,12,#REF!=30,30,#REF!="なし",0)</f>
        <v>#REF!</v>
      </c>
    </row>
    <row r="123" spans="1:10" x14ac:dyDescent="0.15">
      <c r="A123" s="173">
        <v>2</v>
      </c>
      <c r="B123" s="174">
        <v>6</v>
      </c>
      <c r="C123" s="175" t="s">
        <v>155</v>
      </c>
      <c r="D123" s="177" t="str">
        <f t="shared" si="3"/>
        <v>260</v>
      </c>
      <c r="E123" s="179">
        <v>72000</v>
      </c>
      <c r="F123" s="184"/>
      <c r="G123" s="184">
        <f>IFERROR(IF(C123=12,12,IF(C123=30,30,IF(C123=なし,0,""))),)</f>
        <v>0</v>
      </c>
      <c r="H123" s="184"/>
      <c r="I123" s="182"/>
      <c r="J123" s="168" t="e">
        <f t="array" ref="J123">_xlfn.IFS(#REF!=12,12,#REF!=30,30,#REF!="なし",0)</f>
        <v>#REF!</v>
      </c>
    </row>
    <row r="124" spans="1:10" x14ac:dyDescent="0.15">
      <c r="A124" s="173">
        <v>3</v>
      </c>
      <c r="B124" s="174">
        <v>6</v>
      </c>
      <c r="C124" s="175" t="s">
        <v>155</v>
      </c>
      <c r="D124" s="177" t="str">
        <f t="shared" si="3"/>
        <v>360</v>
      </c>
      <c r="E124" s="179">
        <v>94000</v>
      </c>
      <c r="F124" s="184"/>
      <c r="G124" s="184">
        <f>IFERROR(IF(C124=12,12,IF(C124=30,30,IF(C124=なし,0,""))),)</f>
        <v>0</v>
      </c>
      <c r="H124" s="184"/>
      <c r="I124" s="182"/>
      <c r="J124" s="168" t="e">
        <f t="array" ref="J124">_xlfn.IFS(#REF!=12,12,#REF!=30,30,#REF!="なし",0)</f>
        <v>#REF!</v>
      </c>
    </row>
    <row r="125" spans="1:10" x14ac:dyDescent="0.15">
      <c r="A125" s="173">
        <v>4</v>
      </c>
      <c r="B125" s="174">
        <v>6</v>
      </c>
      <c r="C125" s="175" t="s">
        <v>155</v>
      </c>
      <c r="D125" s="177" t="str">
        <f t="shared" si="3"/>
        <v>460</v>
      </c>
      <c r="E125" s="179">
        <v>114000</v>
      </c>
      <c r="F125" s="184"/>
      <c r="G125" s="184">
        <f>IFERROR(IF(C125=12,12,IF(C125=30,30,IF(C125=なし,0,""))),)</f>
        <v>0</v>
      </c>
      <c r="H125" s="184"/>
      <c r="I125" s="182"/>
      <c r="J125" s="168" t="e">
        <f t="array" ref="J125">_xlfn.IFS(#REF!=12,12,#REF!=30,30,#REF!="なし",0)</f>
        <v>#REF!</v>
      </c>
    </row>
    <row r="126" spans="1:10" x14ac:dyDescent="0.15">
      <c r="A126" s="173">
        <v>5</v>
      </c>
      <c r="B126" s="174">
        <v>6</v>
      </c>
      <c r="C126" s="175" t="s">
        <v>155</v>
      </c>
      <c r="D126" s="177" t="str">
        <f t="shared" si="3"/>
        <v>560</v>
      </c>
      <c r="E126" s="179">
        <v>144000</v>
      </c>
      <c r="F126" s="184"/>
      <c r="G126" s="184">
        <f>IFERROR(IF(C126=12,12,IF(C126=30,30,IF(C126=なし,0,""))),)</f>
        <v>0</v>
      </c>
      <c r="H126" s="184"/>
      <c r="I126" s="182"/>
      <c r="J126" s="168" t="e">
        <f t="array" ref="J126">_xlfn.IFS(#REF!=12,12,#REF!=30,30,#REF!="なし",0)</f>
        <v>#REF!</v>
      </c>
    </row>
    <row r="127" spans="1:10" x14ac:dyDescent="0.15">
      <c r="A127" s="173">
        <v>6</v>
      </c>
      <c r="B127" s="174">
        <v>6</v>
      </c>
      <c r="C127" s="175" t="s">
        <v>155</v>
      </c>
      <c r="D127" s="177" t="str">
        <f t="shared" si="3"/>
        <v>660</v>
      </c>
      <c r="E127" s="179">
        <v>186000</v>
      </c>
      <c r="F127" s="184"/>
      <c r="G127" s="184">
        <f>IFERROR(IF(C127=12,12,IF(C127=30,30,IF(C127=なし,0,""))),)</f>
        <v>0</v>
      </c>
      <c r="H127" s="184"/>
      <c r="I127" s="182"/>
      <c r="J127" s="168" t="e">
        <f t="array" ref="J127">_xlfn.IFS(#REF!=12,12,#REF!=30,30,#REF!="なし",0)</f>
        <v>#REF!</v>
      </c>
    </row>
  </sheetData>
  <sheetProtection sheet="1" objects="1" scenarios="1"/>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pageSetUpPr fitToPage="1"/>
  </sheetPr>
  <dimension ref="A1:O23"/>
  <sheetViews>
    <sheetView view="pageBreakPreview" zoomScale="80" zoomScaleNormal="80" zoomScaleSheetLayoutView="80" workbookViewId="0">
      <selection activeCell="B3" sqref="B3"/>
    </sheetView>
  </sheetViews>
  <sheetFormatPr defaultColWidth="8.875" defaultRowHeight="13.5" x14ac:dyDescent="0.15"/>
  <cols>
    <col min="1" max="1" width="9.625" style="205" customWidth="1"/>
    <col min="2" max="2" width="22.625" style="205" bestFit="1" customWidth="1"/>
    <col min="3" max="3" width="14.625" style="206" customWidth="1"/>
    <col min="4" max="9" width="7.625" style="206" customWidth="1"/>
    <col min="10" max="15" width="7.625" style="205" customWidth="1"/>
    <col min="16" max="16384" width="8.875" style="205"/>
  </cols>
  <sheetData>
    <row r="1" spans="1:11" ht="25.15" customHeight="1" x14ac:dyDescent="0.15">
      <c r="A1" s="205" t="s">
        <v>177</v>
      </c>
      <c r="G1" s="207"/>
      <c r="H1" s="207"/>
      <c r="I1" s="207"/>
    </row>
    <row r="2" spans="1:11" ht="25.15" customHeight="1" x14ac:dyDescent="0.15">
      <c r="A2" s="359">
        <f>①基礎情報!C13</f>
        <v>0</v>
      </c>
      <c r="B2" s="359"/>
      <c r="C2" s="359"/>
      <c r="D2" s="359"/>
      <c r="E2" s="359"/>
      <c r="F2" s="359"/>
      <c r="G2" s="207"/>
      <c r="H2" s="207"/>
      <c r="I2" s="207"/>
    </row>
    <row r="3" spans="1:11" ht="28.9" customHeight="1" x14ac:dyDescent="0.15">
      <c r="A3" s="205" t="s">
        <v>178</v>
      </c>
      <c r="D3" s="208" t="s">
        <v>179</v>
      </c>
      <c r="F3" s="209"/>
      <c r="G3" s="210"/>
      <c r="H3" s="210"/>
      <c r="I3" s="210"/>
    </row>
    <row r="4" spans="1:11" ht="25.15" customHeight="1" x14ac:dyDescent="0.15">
      <c r="A4" s="360" t="s">
        <v>180</v>
      </c>
      <c r="B4" s="361"/>
      <c r="C4" s="362" t="s">
        <v>181</v>
      </c>
      <c r="D4" s="363"/>
      <c r="E4" s="211"/>
      <c r="F4" s="209"/>
      <c r="G4" s="209"/>
      <c r="H4" s="209"/>
      <c r="I4" s="209"/>
    </row>
    <row r="5" spans="1:11" ht="25.15" customHeight="1" x14ac:dyDescent="0.15">
      <c r="A5" s="212" t="s">
        <v>182</v>
      </c>
      <c r="B5" s="213" t="s">
        <v>183</v>
      </c>
      <c r="C5" s="364" t="s">
        <v>184</v>
      </c>
      <c r="D5" s="365"/>
      <c r="E5" s="214"/>
      <c r="F5" s="215"/>
      <c r="G5" s="215"/>
      <c r="H5" s="209"/>
      <c r="I5" s="209"/>
    </row>
    <row r="6" spans="1:11" ht="25.15" customHeight="1" x14ac:dyDescent="0.15">
      <c r="A6" s="366" t="s">
        <v>185</v>
      </c>
      <c r="B6" s="216" t="s">
        <v>186</v>
      </c>
      <c r="C6" s="369">
        <f>'③所要額見込調書（その１）'!G19</f>
        <v>0</v>
      </c>
      <c r="D6" s="370"/>
      <c r="E6" s="214"/>
      <c r="F6" s="215"/>
      <c r="G6" s="215"/>
      <c r="H6" s="207"/>
      <c r="I6" s="207"/>
    </row>
    <row r="7" spans="1:11" ht="25.15" customHeight="1" x14ac:dyDescent="0.15">
      <c r="A7" s="367"/>
      <c r="B7" s="217" t="s">
        <v>187</v>
      </c>
      <c r="C7" s="371">
        <f>SUM('③所要額見込調書（その１）'!D12:D18)</f>
        <v>0</v>
      </c>
      <c r="D7" s="372"/>
      <c r="E7" s="214"/>
      <c r="F7" s="215"/>
      <c r="G7" s="215"/>
      <c r="H7" s="207"/>
      <c r="I7" s="207"/>
    </row>
    <row r="8" spans="1:11" ht="25.15" customHeight="1" x14ac:dyDescent="0.15">
      <c r="A8" s="367"/>
      <c r="B8" s="217" t="s">
        <v>188</v>
      </c>
      <c r="C8" s="371">
        <f>予算書!D11</f>
        <v>0</v>
      </c>
      <c r="D8" s="372"/>
      <c r="E8" s="214"/>
      <c r="F8" s="215"/>
      <c r="G8" s="215"/>
      <c r="H8" s="207"/>
      <c r="I8" s="207"/>
    </row>
    <row r="9" spans="1:11" ht="25.15" customHeight="1" x14ac:dyDescent="0.15">
      <c r="A9" s="367"/>
      <c r="B9" s="228" t="s">
        <v>196</v>
      </c>
      <c r="C9" s="371">
        <f>予算書!D16</f>
        <v>0</v>
      </c>
      <c r="D9" s="372"/>
      <c r="E9" s="214"/>
      <c r="F9" s="215"/>
      <c r="G9" s="215"/>
      <c r="H9" s="207"/>
      <c r="I9" s="207"/>
    </row>
    <row r="10" spans="1:11" ht="25.15" customHeight="1" x14ac:dyDescent="0.15">
      <c r="A10" s="368"/>
      <c r="B10" s="218" t="s">
        <v>189</v>
      </c>
      <c r="C10" s="373">
        <f>予算書!D18</f>
        <v>0</v>
      </c>
      <c r="D10" s="374"/>
      <c r="E10" s="214"/>
      <c r="F10" s="215"/>
      <c r="G10" s="215"/>
      <c r="H10" s="207"/>
      <c r="I10" s="207"/>
    </row>
    <row r="11" spans="1:11" ht="25.15" customHeight="1" x14ac:dyDescent="0.15">
      <c r="A11" s="219"/>
      <c r="B11" s="220" t="s">
        <v>190</v>
      </c>
      <c r="C11" s="375">
        <f>SUM(C6:D10)</f>
        <v>0</v>
      </c>
      <c r="D11" s="376"/>
      <c r="E11" s="214"/>
      <c r="F11" s="215"/>
      <c r="G11" s="215"/>
      <c r="H11" s="207"/>
      <c r="I11" s="207"/>
    </row>
    <row r="12" spans="1:11" ht="25.15" customHeight="1" x14ac:dyDescent="0.15">
      <c r="A12" s="221"/>
      <c r="B12" s="221"/>
      <c r="C12" s="221"/>
      <c r="D12" s="221"/>
      <c r="E12" s="221"/>
      <c r="F12" s="221"/>
      <c r="G12" s="207"/>
      <c r="H12" s="207"/>
      <c r="I12" s="207"/>
    </row>
    <row r="13" spans="1:11" ht="28.9" customHeight="1" x14ac:dyDescent="0.15">
      <c r="A13" s="205" t="s">
        <v>191</v>
      </c>
      <c r="G13" s="205"/>
      <c r="H13" s="205"/>
      <c r="I13" s="210"/>
      <c r="J13" s="210"/>
      <c r="K13" s="210" t="s">
        <v>179</v>
      </c>
    </row>
    <row r="14" spans="1:11" ht="24" customHeight="1" x14ac:dyDescent="0.15">
      <c r="A14" s="360" t="s">
        <v>180</v>
      </c>
      <c r="B14" s="361"/>
      <c r="C14" s="377" t="s">
        <v>181</v>
      </c>
      <c r="D14" s="378"/>
      <c r="E14" s="378"/>
      <c r="F14" s="378"/>
      <c r="G14" s="378"/>
      <c r="H14" s="378"/>
      <c r="I14" s="378"/>
      <c r="J14" s="378"/>
      <c r="K14" s="379"/>
    </row>
    <row r="15" spans="1:11" ht="24" customHeight="1" x14ac:dyDescent="0.15">
      <c r="A15" s="380" t="s">
        <v>182</v>
      </c>
      <c r="B15" s="382" t="s">
        <v>183</v>
      </c>
      <c r="C15" s="384" t="s">
        <v>184</v>
      </c>
      <c r="D15" s="385" t="s">
        <v>192</v>
      </c>
      <c r="E15" s="386"/>
      <c r="F15" s="386"/>
      <c r="G15" s="386"/>
      <c r="H15" s="386"/>
      <c r="I15" s="386"/>
      <c r="J15" s="386"/>
      <c r="K15" s="387"/>
    </row>
    <row r="16" spans="1:11" ht="24" customHeight="1" x14ac:dyDescent="0.15">
      <c r="A16" s="381"/>
      <c r="B16" s="383"/>
      <c r="C16" s="364"/>
      <c r="D16" s="364" t="str">
        <f>B6</f>
        <v>補助金収入</v>
      </c>
      <c r="E16" s="388"/>
      <c r="F16" s="389" t="s">
        <v>187</v>
      </c>
      <c r="G16" s="388"/>
      <c r="H16" s="390" t="s">
        <v>188</v>
      </c>
      <c r="I16" s="391"/>
      <c r="J16" s="383" t="s">
        <v>189</v>
      </c>
      <c r="K16" s="392"/>
    </row>
    <row r="17" spans="1:15" ht="25.15" customHeight="1" x14ac:dyDescent="0.15">
      <c r="A17" s="352" t="s">
        <v>185</v>
      </c>
      <c r="B17" s="216" t="s">
        <v>193</v>
      </c>
      <c r="C17" s="222">
        <f>SUM(予算書!D24:D26)</f>
        <v>0</v>
      </c>
      <c r="D17" s="356"/>
      <c r="E17" s="357"/>
      <c r="F17" s="358"/>
      <c r="G17" s="357"/>
      <c r="H17" s="358"/>
      <c r="I17" s="393"/>
      <c r="J17" s="394"/>
      <c r="K17" s="395"/>
    </row>
    <row r="18" spans="1:15" ht="25.15" customHeight="1" x14ac:dyDescent="0.15">
      <c r="A18" s="353"/>
      <c r="B18" s="217" t="s">
        <v>194</v>
      </c>
      <c r="C18" s="223">
        <f>SUM(予算書!D28:D31)</f>
        <v>0</v>
      </c>
      <c r="D18" s="396"/>
      <c r="E18" s="397"/>
      <c r="F18" s="398"/>
      <c r="G18" s="397"/>
      <c r="H18" s="399"/>
      <c r="I18" s="400"/>
      <c r="J18" s="401"/>
      <c r="K18" s="402"/>
    </row>
    <row r="19" spans="1:15" ht="25.15" customHeight="1" x14ac:dyDescent="0.15">
      <c r="A19" s="354"/>
      <c r="B19" s="218" t="s">
        <v>195</v>
      </c>
      <c r="C19" s="224">
        <f>SUM(予算書!D33:D35)</f>
        <v>0</v>
      </c>
      <c r="D19" s="403"/>
      <c r="E19" s="404"/>
      <c r="F19" s="405"/>
      <c r="G19" s="404"/>
      <c r="H19" s="405"/>
      <c r="I19" s="406"/>
      <c r="J19" s="407"/>
      <c r="K19" s="374"/>
    </row>
    <row r="20" spans="1:15" ht="25.15" customHeight="1" x14ac:dyDescent="0.15">
      <c r="A20" s="355"/>
      <c r="B20" s="220" t="s">
        <v>190</v>
      </c>
      <c r="C20" s="225">
        <f>SUM(C17:C19)</f>
        <v>0</v>
      </c>
      <c r="D20" s="375">
        <f>SUM(D17:E19)</f>
        <v>0</v>
      </c>
      <c r="E20" s="376"/>
      <c r="F20" s="408">
        <f t="shared" ref="F20" si="0">SUM(F17:G19)</f>
        <v>0</v>
      </c>
      <c r="G20" s="409"/>
      <c r="H20" s="408">
        <f t="shared" ref="H20" si="1">SUM(H17:I19)</f>
        <v>0</v>
      </c>
      <c r="I20" s="409"/>
      <c r="J20" s="410">
        <f t="shared" ref="J20" si="2">SUM(J17:K19)</f>
        <v>0</v>
      </c>
      <c r="K20" s="411"/>
      <c r="O20" s="206"/>
    </row>
    <row r="21" spans="1:15" ht="19.899999999999999" customHeight="1" x14ac:dyDescent="0.15">
      <c r="I21" s="226"/>
    </row>
    <row r="22" spans="1:15" s="206" customFormat="1" ht="11.25" customHeight="1" x14ac:dyDescent="0.15">
      <c r="A22" s="205"/>
      <c r="B22" s="205"/>
      <c r="J22" s="205"/>
      <c r="K22" s="205"/>
      <c r="L22" s="205"/>
    </row>
    <row r="23" spans="1:15" s="206" customFormat="1" x14ac:dyDescent="0.15">
      <c r="A23" s="205"/>
      <c r="B23" s="227"/>
      <c r="J23" s="205"/>
      <c r="K23" s="205"/>
      <c r="L23" s="205"/>
    </row>
  </sheetData>
  <mergeCells count="38">
    <mergeCell ref="D19:E19"/>
    <mergeCell ref="F19:G19"/>
    <mergeCell ref="H19:I19"/>
    <mergeCell ref="J19:K19"/>
    <mergeCell ref="D20:E20"/>
    <mergeCell ref="F20:G20"/>
    <mergeCell ref="H20:I20"/>
    <mergeCell ref="J20:K20"/>
    <mergeCell ref="H17:I17"/>
    <mergeCell ref="J17:K17"/>
    <mergeCell ref="D18:E18"/>
    <mergeCell ref="F18:G18"/>
    <mergeCell ref="H18:I18"/>
    <mergeCell ref="J18:K18"/>
    <mergeCell ref="A15:A16"/>
    <mergeCell ref="B15:B16"/>
    <mergeCell ref="C15:C16"/>
    <mergeCell ref="D15:K15"/>
    <mergeCell ref="D16:E16"/>
    <mergeCell ref="F16:G16"/>
    <mergeCell ref="H16:I16"/>
    <mergeCell ref="J16:K16"/>
    <mergeCell ref="A17:A20"/>
    <mergeCell ref="D17:E17"/>
    <mergeCell ref="F17:G17"/>
    <mergeCell ref="A2:F2"/>
    <mergeCell ref="A4:B4"/>
    <mergeCell ref="C4:D4"/>
    <mergeCell ref="C5:D5"/>
    <mergeCell ref="A6:A10"/>
    <mergeCell ref="C6:D6"/>
    <mergeCell ref="C7:D7"/>
    <mergeCell ref="C8:D8"/>
    <mergeCell ref="C10:D10"/>
    <mergeCell ref="C9:D9"/>
    <mergeCell ref="C11:D11"/>
    <mergeCell ref="A14:B14"/>
    <mergeCell ref="C14:K14"/>
  </mergeCells>
  <phoneticPr fontId="29"/>
  <pageMargins left="0.70866141732283472" right="0.70866141732283472" top="0.55118110236220474" bottom="0.74803149606299213" header="0.31496062992125984" footer="0.31496062992125984"/>
  <pageSetup paperSize="9" scale="96"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vt:i4>
      </vt:variant>
      <vt:variant>
        <vt:lpstr>名前付き一覧</vt:lpstr>
      </vt:variant>
      <vt:variant>
        <vt:i4>3</vt:i4>
      </vt:variant>
    </vt:vector>
  </HeadingPairs>
  <TitlesOfParts>
    <vt:vector baseType="lpstr" size="13">
      <vt:lpstr>はじめにご覧ください</vt:lpstr>
      <vt:lpstr>提出書類確認票</vt:lpstr>
      <vt:lpstr>①基礎情報</vt:lpstr>
      <vt:lpstr>②所要額見込調書（その2）</vt:lpstr>
      <vt:lpstr>③所要額見込調書（その１）</vt:lpstr>
      <vt:lpstr>申請書</vt:lpstr>
      <vt:lpstr>予算書</vt:lpstr>
      <vt:lpstr>予算書記載例</vt:lpstr>
      <vt:lpstr>補助基準額リスト</vt:lpstr>
      <vt:lpstr>提出不要</vt:lpstr>
      <vt:lpstr>'②所要額見込調書（その2）'!Print_Area</vt:lpstr>
      <vt:lpstr>はじめにご覧ください!Print_Area</vt:lpstr>
      <vt:lpstr>提出不要!Print_Area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2024-12-05T05:20:34Z</dcterms:created>
  <dcterms:modified xsi:type="dcterms:W3CDTF">2026-08-13T00:41:58Z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2024-12-16T07:36:24Z</vt:filetime>
  </property>
</Properties>
</file>