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0730" windowHeight="11040" tabRatio="844"/>
  </bookViews>
  <sheets>
    <sheet name="はじめにご覧ください" sheetId="43" r:id="rId1"/>
    <sheet name="提出書類確認票" sheetId="1" r:id="rId2"/>
    <sheet name="①基礎情報" sheetId="25" r:id="rId3"/>
    <sheet name="②所要額見込調書（その2）" sheetId="30" r:id="rId4"/>
    <sheet name="③所要額見込調書（その１）" sheetId="29" r:id="rId5"/>
    <sheet name="申請書" sheetId="46" r:id="rId6"/>
    <sheet name="予算書" sheetId="27" r:id="rId7"/>
    <sheet name="予算書記載例" sheetId="50" r:id="rId8"/>
    <sheet name="補助基準額リスト" sheetId="48" r:id="rId9"/>
  </sheets>
  <definedNames>
    <definedName name="_xlnm._FilterDatabase" localSheetId="3" hidden="1">'②所要額見込調書（その2）'!$F$3:$K$4</definedName>
    <definedName name="_xlnm.Print_Area" localSheetId="3">'②所要額見込調書（その2）'!$A$1:$K$216</definedName>
    <definedName name="_xlnm.Print_Area" localSheetId="0">はじめにご覧ください!$A$1:$S$149</definedName>
  </definedNames>
  <calcPr calcId="191029" concurrentCalc="1"/>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<sst xmlns="http://schemas.openxmlformats.org/spreadsheetml/2006/main" xmlns:r="http://schemas.openxmlformats.org/officeDocument/2006/relationships" count="217" uniqueCount="217">
  <si>
    <t>６月</t>
  </si>
  <si>
    <t>　４　E欄は、対象者の内訳のｄ欄の金額を記入すること。</t>
    <rPh sb="4" eb="5">
      <t>ラン</t>
    </rPh>
    <rPh sb="7" eb="10">
      <t>タイショウシャ</t>
    </rPh>
    <rPh sb="11" eb="13">
      <t>ウチワケ</t>
    </rPh>
    <rPh sb="15" eb="16">
      <t>ラン</t>
    </rPh>
    <rPh sb="17" eb="19">
      <t>キンガク</t>
    </rPh>
    <rPh sb="20" eb="22">
      <t>キニュウ</t>
    </rPh>
    <phoneticPr fontId="2"/>
  </si>
  <si>
    <t>（単位　　円）</t>
    <rPh sb="1" eb="3">
      <t>タンイ</t>
    </rPh>
    <rPh sb="5" eb="6">
      <t>エン</t>
    </rPh>
    <phoneticPr fontId="2"/>
  </si>
  <si>
    <t>歳出</t>
    <rPh sb="0" eb="2">
      <t>サイシュツ</t>
    </rPh>
    <phoneticPr fontId="2"/>
  </si>
  <si>
    <t>　５　備考欄は、障がい者等に入退居の異動があった場合に、その内容を記入すること。</t>
    <rPh sb="3" eb="5">
      <t>ビコウ</t>
    </rPh>
    <rPh sb="5" eb="6">
      <t>ラン</t>
    </rPh>
    <rPh sb="8" eb="9">
      <t>ショウ</t>
    </rPh>
    <rPh sb="11" eb="12">
      <t>シャ</t>
    </rPh>
    <rPh sb="12" eb="13">
      <t>トウ</t>
    </rPh>
    <rPh sb="14" eb="15">
      <t>ニュウ</t>
    </rPh>
    <rPh sb="15" eb="16">
      <t>タイ</t>
    </rPh>
    <rPh sb="16" eb="17">
      <t>キョ</t>
    </rPh>
    <rPh sb="18" eb="20">
      <t>イドウ</t>
    </rPh>
    <rPh sb="24" eb="26">
      <t>バアイ</t>
    </rPh>
    <rPh sb="30" eb="32">
      <t>ナイヨウ</t>
    </rPh>
    <rPh sb="33" eb="35">
      <t>キニュウ</t>
    </rPh>
    <phoneticPr fontId="2"/>
  </si>
  <si>
    <t>法人名</t>
    <rPh sb="0" eb="2">
      <t>ホウジン</t>
    </rPh>
    <rPh sb="2" eb="3">
      <t>メイ</t>
    </rPh>
    <phoneticPr fontId="2"/>
  </si>
  <si>
    <t>　　運営費補助では、共同生活援助サービス費、入院時支援加算、帰宅時支援加算、人員配置体制加算は補助基準額から控除します。</t>
    <rPh sb="10" eb="12">
      <t>キョウドウ</t>
    </rPh>
    <rPh sb="12" eb="14">
      <t>セイカツ</t>
    </rPh>
    <rPh sb="14" eb="16">
      <t>エンジョ</t>
    </rPh>
    <rPh sb="20" eb="21">
      <t>ヒ</t>
    </rPh>
    <rPh sb="22" eb="24">
      <t>ニュウイン</t>
    </rPh>
    <rPh sb="24" eb="25">
      <t>ジ</t>
    </rPh>
    <rPh sb="25" eb="27">
      <t>シエン</t>
    </rPh>
    <rPh sb="27" eb="29">
      <t>カサン</t>
    </rPh>
    <rPh sb="30" eb="33">
      <t>キタクジ</t>
    </rPh>
    <rPh sb="33" eb="35">
      <t>シエン</t>
    </rPh>
    <rPh sb="35" eb="37">
      <t>カサン</t>
    </rPh>
    <rPh sb="38" eb="46">
      <t>ジンインハイチタイセイカサン</t>
    </rPh>
    <rPh sb="47" eb="49">
      <t>ホジョ</t>
    </rPh>
    <rPh sb="49" eb="51">
      <t>キジュン</t>
    </rPh>
    <rPh sb="51" eb="52">
      <t>ガク</t>
    </rPh>
    <rPh sb="54" eb="56">
      <t>コウジョ</t>
    </rPh>
    <phoneticPr fontId="2"/>
  </si>
  <si>
    <t>所在地</t>
    <rPh sb="0" eb="3">
      <t>ショザイチ</t>
    </rPh>
    <phoneticPr fontId="2"/>
  </si>
  <si>
    <t>※3　人員配置体制加算</t>
    <rPh sb="3" eb="5">
      <t>ジンイン</t>
    </rPh>
    <rPh sb="5" eb="7">
      <t>ハイチ</t>
    </rPh>
    <rPh sb="7" eb="9">
      <t>タイセイ</t>
    </rPh>
    <rPh sb="9" eb="11">
      <t>カサン</t>
    </rPh>
    <phoneticPr fontId="2"/>
  </si>
  <si>
    <t>グループホーム等の名称</t>
    <rPh sb="7" eb="8">
      <t>トウ</t>
    </rPh>
    <rPh sb="9" eb="11">
      <t>メイショウ</t>
    </rPh>
    <phoneticPr fontId="2"/>
  </si>
  <si>
    <t>申請者</t>
    <rPh sb="0" eb="3">
      <t>シンセイシャ</t>
    </rPh>
    <phoneticPr fontId="2"/>
  </si>
  <si>
    <t>F</t>
  </si>
  <si>
    <t>別記第１号様式（第６条）</t>
    <rPh sb="0" eb="2">
      <t>ベッキ</t>
    </rPh>
    <rPh sb="2" eb="3">
      <t>ダイ</t>
    </rPh>
    <rPh sb="4" eb="5">
      <t>ゴウ</t>
    </rPh>
    <rPh sb="5" eb="7">
      <t>ヨウシキ</t>
    </rPh>
    <rPh sb="8" eb="9">
      <t>ダイ</t>
    </rPh>
    <rPh sb="10" eb="11">
      <t>ジョウ</t>
    </rPh>
    <phoneticPr fontId="2"/>
  </si>
  <si>
    <t>D</t>
  </si>
  <si>
    <t>１．申請者</t>
    <rPh sb="2" eb="5">
      <t>シンセイシャ</t>
    </rPh>
    <phoneticPr fontId="2"/>
  </si>
  <si>
    <t>松竹　梅子</t>
    <rPh sb="0" eb="2">
      <t>マツタケ</t>
    </rPh>
    <rPh sb="3" eb="5">
      <t>ウメコ</t>
    </rPh>
    <phoneticPr fontId="2"/>
  </si>
  <si>
    <t>（１）所在地</t>
    <rPh sb="3" eb="6">
      <t>ショザイチ</t>
    </rPh>
    <phoneticPr fontId="2"/>
  </si>
  <si>
    <t>５月</t>
    <rPh sb="1" eb="2">
      <t>ガツ</t>
    </rPh>
    <phoneticPr fontId="2"/>
  </si>
  <si>
    <t>２月</t>
    <rPh sb="1" eb="2">
      <t>ガツ</t>
    </rPh>
    <phoneticPr fontId="2"/>
  </si>
  <si>
    <t>世話人の</t>
    <rPh sb="0" eb="2">
      <t>セワ</t>
    </rPh>
    <rPh sb="2" eb="3">
      <t>ニン</t>
    </rPh>
    <phoneticPr fontId="2"/>
  </si>
  <si>
    <t>（２）法人名</t>
    <rPh sb="3" eb="5">
      <t>ホウジン</t>
    </rPh>
    <rPh sb="5" eb="6">
      <t>メイ</t>
    </rPh>
    <phoneticPr fontId="2"/>
  </si>
  <si>
    <t>　　対象者の内訳</t>
    <rPh sb="2" eb="4">
      <t>タイショウ</t>
    </rPh>
    <rPh sb="4" eb="5">
      <t>シャ</t>
    </rPh>
    <rPh sb="6" eb="8">
      <t>ウチワケ</t>
    </rPh>
    <phoneticPr fontId="2"/>
  </si>
  <si>
    <t>区分</t>
    <rPh sb="0" eb="2">
      <t>クブン</t>
    </rPh>
    <phoneticPr fontId="2"/>
  </si>
  <si>
    <t>２．施設の名称</t>
    <rPh sb="2" eb="4">
      <t>シセツ</t>
    </rPh>
    <rPh sb="5" eb="7">
      <t>メイショウ</t>
    </rPh>
    <phoneticPr fontId="2"/>
  </si>
  <si>
    <t>代表者職氏名</t>
    <rPh sb="0" eb="3">
      <t>ダイヒョウシャ</t>
    </rPh>
    <rPh sb="3" eb="4">
      <t>ショク</t>
    </rPh>
    <rPh sb="4" eb="6">
      <t>シメイ</t>
    </rPh>
    <phoneticPr fontId="2"/>
  </si>
  <si>
    <t>１　施設の名称</t>
    <rPh sb="2" eb="4">
      <t>シセツ</t>
    </rPh>
    <rPh sb="5" eb="7">
      <t>メイショウ</t>
    </rPh>
    <phoneticPr fontId="2"/>
  </si>
  <si>
    <t>　　※グループホーム内に他市や他県の利用者がいる場合、ここでの合計額と決算見込書等の歳出合計額は一致しません。</t>
    <rPh sb="12" eb="14">
      <t>タシ</t>
    </rPh>
    <phoneticPr fontId="2"/>
  </si>
  <si>
    <t>２　交付申請額</t>
    <rPh sb="2" eb="4">
      <t>コウフ</t>
    </rPh>
    <rPh sb="4" eb="6">
      <t>シンセイ</t>
    </rPh>
    <rPh sb="6" eb="7">
      <t>ガク</t>
    </rPh>
    <phoneticPr fontId="2"/>
  </si>
  <si>
    <t>◇補助金算定及び入力上の留意点◇</t>
    <rPh sb="1" eb="3">
      <t>ホジョ</t>
    </rPh>
    <rPh sb="3" eb="4">
      <t>キン</t>
    </rPh>
    <rPh sb="4" eb="6">
      <t>サンテイ</t>
    </rPh>
    <rPh sb="6" eb="7">
      <t>オヨ</t>
    </rPh>
    <rPh sb="8" eb="10">
      <t>ニュウリョク</t>
    </rPh>
    <rPh sb="10" eb="11">
      <t>ジョウ</t>
    </rPh>
    <rPh sb="12" eb="15">
      <t>リュウイテン</t>
    </rPh>
    <phoneticPr fontId="2"/>
  </si>
  <si>
    <t>３　添付書類</t>
    <rPh sb="2" eb="4">
      <t>テンプ</t>
    </rPh>
    <rPh sb="4" eb="6">
      <t>ショルイ</t>
    </rPh>
    <phoneticPr fontId="2"/>
  </si>
  <si>
    <t>第２号様式（第６条第１号）</t>
    <rPh sb="0" eb="1">
      <t>ダイ</t>
    </rPh>
    <rPh sb="2" eb="3">
      <t>ゴウ</t>
    </rPh>
    <rPh sb="3" eb="5">
      <t>ヨウシキ</t>
    </rPh>
    <rPh sb="6" eb="7">
      <t>ダイ</t>
    </rPh>
    <rPh sb="8" eb="9">
      <t>ジョウ</t>
    </rPh>
    <rPh sb="9" eb="10">
      <t>ダイ</t>
    </rPh>
    <rPh sb="11" eb="12">
      <t>ゴウ</t>
    </rPh>
    <phoneticPr fontId="2"/>
  </si>
  <si>
    <t>金　　額</t>
    <rPh sb="0" eb="1">
      <t>キン</t>
    </rPh>
    <rPh sb="3" eb="4">
      <t>ガク</t>
    </rPh>
    <phoneticPr fontId="2"/>
  </si>
  <si>
    <t>　　</t>
  </si>
  <si>
    <t>運営費補助金所要額見込調書</t>
    <rPh sb="0" eb="2">
      <t>ウンエイ</t>
    </rPh>
    <rPh sb="2" eb="3">
      <t>ヒ</t>
    </rPh>
    <rPh sb="3" eb="5">
      <t>ホジョ</t>
    </rPh>
    <rPh sb="5" eb="6">
      <t>キン</t>
    </rPh>
    <rPh sb="6" eb="8">
      <t>ショヨウ</t>
    </rPh>
    <rPh sb="8" eb="9">
      <t>ガク</t>
    </rPh>
    <rPh sb="9" eb="11">
      <t>ミコ</t>
    </rPh>
    <rPh sb="11" eb="13">
      <t>チョウショ</t>
    </rPh>
    <phoneticPr fontId="2"/>
  </si>
  <si>
    <t>　　ｃ</t>
  </si>
  <si>
    <t>施設の名称</t>
    <rPh sb="0" eb="2">
      <t>シセツ</t>
    </rPh>
    <rPh sb="3" eb="5">
      <t>メイショウ</t>
    </rPh>
    <phoneticPr fontId="2"/>
  </si>
  <si>
    <t>一人当たりの</t>
    <rPh sb="0" eb="2">
      <t>ヒトリ</t>
    </rPh>
    <rPh sb="2" eb="3">
      <t>ア</t>
    </rPh>
    <phoneticPr fontId="2"/>
  </si>
  <si>
    <t>３月</t>
    <rPh sb="1" eb="2">
      <t>ガツ</t>
    </rPh>
    <phoneticPr fontId="2"/>
  </si>
  <si>
    <t>補助対象経費</t>
    <rPh sb="0" eb="2">
      <t>ホジョ</t>
    </rPh>
    <rPh sb="2" eb="4">
      <t>タイショウ</t>
    </rPh>
    <rPh sb="4" eb="6">
      <t>ケイヒ</t>
    </rPh>
    <phoneticPr fontId="2"/>
  </si>
  <si>
    <t>・帰宅時支援加算</t>
    <rPh sb="1" eb="4">
      <t>キタクジ</t>
    </rPh>
    <rPh sb="4" eb="6">
      <t>シエン</t>
    </rPh>
    <rPh sb="6" eb="8">
      <t>カサン</t>
    </rPh>
    <phoneticPr fontId="2"/>
  </si>
  <si>
    <t>番号</t>
    <rPh sb="0" eb="2">
      <t>バンゴウ</t>
    </rPh>
    <phoneticPr fontId="2"/>
  </si>
  <si>
    <t>補助基準額</t>
    <rPh sb="0" eb="2">
      <t>ホジョ</t>
    </rPh>
    <rPh sb="2" eb="4">
      <t>キジュン</t>
    </rPh>
    <rPh sb="4" eb="5">
      <t>ガク</t>
    </rPh>
    <phoneticPr fontId="2"/>
  </si>
  <si>
    <t>寄付金その他</t>
    <rPh sb="0" eb="3">
      <t>キフキン</t>
    </rPh>
    <rPh sb="5" eb="6">
      <t>タ</t>
    </rPh>
    <phoneticPr fontId="2"/>
  </si>
  <si>
    <t>利用月</t>
    <rPh sb="0" eb="2">
      <t>リヨウ</t>
    </rPh>
    <rPh sb="2" eb="3">
      <t>ヅキ</t>
    </rPh>
    <phoneticPr fontId="2"/>
  </si>
  <si>
    <t>の収入予定額</t>
    <rPh sb="1" eb="3">
      <t>シュウニュウ</t>
    </rPh>
    <rPh sb="3" eb="5">
      <t>ヨテイ</t>
    </rPh>
    <rPh sb="5" eb="6">
      <t>ガク</t>
    </rPh>
    <phoneticPr fontId="2"/>
  </si>
  <si>
    <t>E</t>
  </si>
  <si>
    <t>世話人配置</t>
    <rPh sb="0" eb="2">
      <t>セワ</t>
    </rPh>
    <rPh sb="2" eb="3">
      <t>ニン</t>
    </rPh>
    <rPh sb="3" eb="5">
      <t>ハイチ</t>
    </rPh>
    <phoneticPr fontId="2"/>
  </si>
  <si>
    <t>報酬の予定額</t>
    <rPh sb="0" eb="2">
      <t>ホウシュウ</t>
    </rPh>
    <rPh sb="3" eb="5">
      <t>ヨテイ</t>
    </rPh>
    <rPh sb="5" eb="6">
      <t>ガク</t>
    </rPh>
    <phoneticPr fontId="2"/>
  </si>
  <si>
    <t>ｂ</t>
  </si>
  <si>
    <t>　　自動計算が設定されています。計算の結果、マイナスになる場合は０円になります。</t>
    <rPh sb="2" eb="4">
      <t>ジドウ</t>
    </rPh>
    <rPh sb="4" eb="6">
      <t>ケイサン</t>
    </rPh>
    <rPh sb="7" eb="9">
      <t>セッテイ</t>
    </rPh>
    <rPh sb="16" eb="18">
      <t>ケイサン</t>
    </rPh>
    <rPh sb="19" eb="21">
      <t>ケッカ</t>
    </rPh>
    <rPh sb="29" eb="31">
      <t>バアイ</t>
    </rPh>
    <rPh sb="33" eb="34">
      <t>エン</t>
    </rPh>
    <phoneticPr fontId="2"/>
  </si>
  <si>
    <t>差引額</t>
    <rPh sb="0" eb="1">
      <t>サ</t>
    </rPh>
    <rPh sb="1" eb="2">
      <t>ヒ</t>
    </rPh>
    <rPh sb="2" eb="3">
      <t>ガク</t>
    </rPh>
    <phoneticPr fontId="2"/>
  </si>
  <si>
    <t>補助金の額（D</t>
    <rPh sb="0" eb="3">
      <t>ホジョキン</t>
    </rPh>
    <rPh sb="4" eb="5">
      <t>ガク</t>
    </rPh>
    <phoneticPr fontId="2"/>
  </si>
  <si>
    <t>とEを比較して</t>
    <rPh sb="3" eb="5">
      <t>ヒカク</t>
    </rPh>
    <phoneticPr fontId="2"/>
  </si>
  <si>
    <t>歳入</t>
    <rPh sb="0" eb="2">
      <t>サイニュウ</t>
    </rPh>
    <phoneticPr fontId="2"/>
  </si>
  <si>
    <t>少ない方の額）</t>
    <rPh sb="0" eb="1">
      <t>スク</t>
    </rPh>
    <rPh sb="3" eb="4">
      <t>ホウ</t>
    </rPh>
    <rPh sb="5" eb="6">
      <t>ガク</t>
    </rPh>
    <phoneticPr fontId="2"/>
  </si>
  <si>
    <t>（その１）</t>
  </si>
  <si>
    <t>B</t>
  </si>
  <si>
    <t>A</t>
  </si>
  <si>
    <t>科　　　目</t>
    <rPh sb="0" eb="1">
      <t>カ</t>
    </rPh>
    <rPh sb="4" eb="5">
      <t>メ</t>
    </rPh>
    <phoneticPr fontId="2"/>
  </si>
  <si>
    <t>Vlookup用コード</t>
    <rPh sb="7" eb="8">
      <t>ヨウ</t>
    </rPh>
    <phoneticPr fontId="2"/>
  </si>
  <si>
    <t>C</t>
  </si>
  <si>
    <t>備考</t>
    <rPh sb="0" eb="2">
      <t>ビコウ</t>
    </rPh>
    <phoneticPr fontId="2"/>
  </si>
  <si>
    <t>１０月</t>
  </si>
  <si>
    <t>合計</t>
    <rPh sb="0" eb="2">
      <t>ゴウケイ</t>
    </rPh>
    <phoneticPr fontId="2"/>
  </si>
  <si>
    <t>８月</t>
  </si>
  <si>
    <t>受給者番号</t>
    <rPh sb="0" eb="3">
      <t>ジュキュウシャ</t>
    </rPh>
    <rPh sb="3" eb="5">
      <t>バンゴウ</t>
    </rPh>
    <phoneticPr fontId="2"/>
  </si>
  <si>
    <t>注</t>
    <rPh sb="0" eb="1">
      <t>チュウ</t>
    </rPh>
    <phoneticPr fontId="2"/>
  </si>
  <si>
    <t>　１　番号の欄は、対象者の内訳の障害者等の番号を記入すること。</t>
    <rPh sb="3" eb="5">
      <t>バンゴウ</t>
    </rPh>
    <rPh sb="6" eb="7">
      <t>ラン</t>
    </rPh>
    <rPh sb="9" eb="12">
      <t>タイショウシャ</t>
    </rPh>
    <rPh sb="13" eb="15">
      <t>ウチワケ</t>
    </rPh>
    <rPh sb="16" eb="19">
      <t>ショウガイシャ</t>
    </rPh>
    <rPh sb="19" eb="20">
      <t>トウ</t>
    </rPh>
    <rPh sb="21" eb="23">
      <t>バンゴウ</t>
    </rPh>
    <rPh sb="24" eb="26">
      <t>キニュウ</t>
    </rPh>
    <phoneticPr fontId="2"/>
  </si>
  <si>
    <t>利用日数</t>
    <rPh sb="0" eb="2">
      <t>リヨウ</t>
    </rPh>
    <rPh sb="2" eb="4">
      <t>ニッスウ</t>
    </rPh>
    <phoneticPr fontId="2"/>
  </si>
  <si>
    <t>入居定員</t>
    <rPh sb="0" eb="2">
      <t>ニュウキョ</t>
    </rPh>
    <rPh sb="2" eb="4">
      <t>テイイン</t>
    </rPh>
    <phoneticPr fontId="2"/>
  </si>
  <si>
    <t>補助基準月額</t>
    <rPh sb="0" eb="2">
      <t>ホジョ</t>
    </rPh>
    <rPh sb="2" eb="4">
      <t>キジュン</t>
    </rPh>
    <rPh sb="4" eb="6">
      <t>ゲツガク</t>
    </rPh>
    <phoneticPr fontId="2"/>
  </si>
  <si>
    <t>一人当たりの報酬の額</t>
    <rPh sb="0" eb="2">
      <t>ヒトリ</t>
    </rPh>
    <rPh sb="2" eb="3">
      <t>ア</t>
    </rPh>
    <rPh sb="6" eb="8">
      <t>ホウシュウ</t>
    </rPh>
    <rPh sb="9" eb="10">
      <t>ガク</t>
    </rPh>
    <phoneticPr fontId="2"/>
  </si>
  <si>
    <t>単価</t>
    <rPh sb="0" eb="2">
      <t>タンカ</t>
    </rPh>
    <phoneticPr fontId="2"/>
  </si>
  <si>
    <t>４月</t>
    <rPh sb="1" eb="2">
      <t>ガツ</t>
    </rPh>
    <phoneticPr fontId="2"/>
  </si>
  <si>
    <t>３０：１</t>
  </si>
  <si>
    <t>７月</t>
  </si>
  <si>
    <t>１１月</t>
  </si>
  <si>
    <t>９月</t>
  </si>
  <si>
    <t>１２月</t>
  </si>
  <si>
    <r>
      <t>　　毎月国保連システムを経由する介護給付費・訓練等給付費の額</t>
    </r>
    <r>
      <rPr>
        <b/>
        <sz val="11"/>
        <color auto="1"/>
        <rFont val="ＭＳ Ｐゴシック"/>
      </rPr>
      <t>（利用者負担控除前）</t>
    </r>
    <r>
      <rPr>
        <sz val="11"/>
        <color auto="1"/>
        <rFont val="ＭＳ Ｐゴシック"/>
      </rPr>
      <t>を入力してください。</t>
    </r>
  </si>
  <si>
    <t>１月</t>
    <rPh sb="1" eb="2">
      <t>ガツ</t>
    </rPh>
    <phoneticPr fontId="2"/>
  </si>
  <si>
    <t>（３）代表者　職・氏名</t>
    <rPh sb="3" eb="6">
      <t>ダイヒョウシャ</t>
    </rPh>
    <rPh sb="7" eb="8">
      <t>ショク</t>
    </rPh>
    <rPh sb="9" eb="11">
      <t>シメイ</t>
    </rPh>
    <phoneticPr fontId="2"/>
  </si>
  <si>
    <t>注　　a欄は、算定基準により算定した費用の額を記入すること。</t>
    <rPh sb="0" eb="1">
      <t>チュウ</t>
    </rPh>
    <rPh sb="4" eb="5">
      <t>ラン</t>
    </rPh>
    <rPh sb="7" eb="9">
      <t>サンテイ</t>
    </rPh>
    <rPh sb="9" eb="11">
      <t>キジュン</t>
    </rPh>
    <rPh sb="14" eb="16">
      <t>サンテイ</t>
    </rPh>
    <rPh sb="18" eb="20">
      <t>ヒヨウ</t>
    </rPh>
    <rPh sb="21" eb="22">
      <t>ガク</t>
    </rPh>
    <rPh sb="23" eb="25">
      <t>キニュウ</t>
    </rPh>
    <phoneticPr fontId="2"/>
  </si>
  <si>
    <t>（単位：円）</t>
    <rPh sb="1" eb="3">
      <t>タンイ</t>
    </rPh>
    <rPh sb="4" eb="5">
      <t>エン</t>
    </rPh>
    <phoneticPr fontId="2"/>
  </si>
  <si>
    <t>（その２）</t>
  </si>
  <si>
    <t>a</t>
  </si>
  <si>
    <r>
      <t>　</t>
    </r>
    <r>
      <rPr>
        <b/>
        <sz val="11"/>
        <color auto="1"/>
        <rFont val="ＭＳ Ｐゴシック"/>
      </rPr>
      <t>（２）利用者個人別に経費を算出することが</t>
    </r>
    <r>
      <rPr>
        <b/>
        <u/>
        <sz val="11"/>
        <color auto="1"/>
        <rFont val="ＭＳ Ｐゴシック"/>
      </rPr>
      <t>できない</t>
    </r>
    <r>
      <rPr>
        <b/>
        <sz val="11"/>
        <color auto="1"/>
        <rFont val="ＭＳ Ｐゴシック"/>
      </rPr>
      <t>場合</t>
    </r>
  </si>
  <si>
    <t>（A－B－C)</t>
  </si>
  <si>
    <t>説　　明</t>
    <rPh sb="0" eb="1">
      <t>セツ</t>
    </rPh>
    <rPh sb="3" eb="4">
      <t>メイ</t>
    </rPh>
    <phoneticPr fontId="2"/>
  </si>
  <si>
    <t>合　　　計</t>
    <rPh sb="0" eb="1">
      <t>ゴウ</t>
    </rPh>
    <rPh sb="4" eb="5">
      <t>ケイ</t>
    </rPh>
    <phoneticPr fontId="2"/>
  </si>
  <si>
    <t>※1　利用日数</t>
    <rPh sb="3" eb="5">
      <t>リヨウ</t>
    </rPh>
    <rPh sb="5" eb="7">
      <t>ニッスウ</t>
    </rPh>
    <phoneticPr fontId="2"/>
  </si>
  <si>
    <t>上記のとおり相違ないことを証明します。</t>
    <rPh sb="0" eb="2">
      <t>ジョウキ</t>
    </rPh>
    <rPh sb="6" eb="8">
      <t>ソウイ</t>
    </rPh>
    <rPh sb="13" eb="15">
      <t>ショウメイ</t>
    </rPh>
    <phoneticPr fontId="2"/>
  </si>
  <si>
    <t>補助金収入</t>
    <rPh sb="0" eb="3">
      <t>ホジョキン</t>
    </rPh>
    <rPh sb="3" eb="5">
      <t>シュウニュウ</t>
    </rPh>
    <phoneticPr fontId="2"/>
  </si>
  <si>
    <t>県補助金</t>
    <rPh sb="0" eb="1">
      <t>ケン</t>
    </rPh>
    <rPh sb="1" eb="4">
      <t>ホジョキン</t>
    </rPh>
    <phoneticPr fontId="2"/>
  </si>
  <si>
    <t>市補助金</t>
    <rPh sb="0" eb="1">
      <t>シ</t>
    </rPh>
    <rPh sb="1" eb="4">
      <t>ホジョキン</t>
    </rPh>
    <phoneticPr fontId="2"/>
  </si>
  <si>
    <t>自立支援給付費</t>
    <rPh sb="0" eb="2">
      <t>ジリツ</t>
    </rPh>
    <rPh sb="2" eb="4">
      <t>シエン</t>
    </rPh>
    <rPh sb="4" eb="6">
      <t>キュウフ</t>
    </rPh>
    <rPh sb="6" eb="7">
      <t>ヒ</t>
    </rPh>
    <phoneticPr fontId="2"/>
  </si>
  <si>
    <t>利用者負担</t>
    <rPh sb="0" eb="3">
      <t>リヨウシャ</t>
    </rPh>
    <rPh sb="3" eb="5">
      <t>フタン</t>
    </rPh>
    <phoneticPr fontId="2"/>
  </si>
  <si>
    <t>その他</t>
    <rPh sb="2" eb="3">
      <t>タ</t>
    </rPh>
    <phoneticPr fontId="2"/>
  </si>
  <si>
    <t>寄付金</t>
    <rPh sb="0" eb="3">
      <t>キフキン</t>
    </rPh>
    <phoneticPr fontId="2"/>
  </si>
  <si>
    <t>　　この補助金は、利用者ごとに算定することから、マイナスになった利用者分を他の利用者分との相殺はしません。</t>
  </si>
  <si>
    <t>人件費</t>
    <rPh sb="0" eb="3">
      <t>ジンケンヒ</t>
    </rPh>
    <phoneticPr fontId="2"/>
  </si>
  <si>
    <t>給与</t>
    <rPh sb="0" eb="2">
      <t>キュウヨ</t>
    </rPh>
    <phoneticPr fontId="2"/>
  </si>
  <si>
    <t>諸手当</t>
    <rPh sb="0" eb="3">
      <t>ショテアテ</t>
    </rPh>
    <phoneticPr fontId="2"/>
  </si>
  <si>
    <t>福利厚生費</t>
    <rPh sb="0" eb="2">
      <t>フクリ</t>
    </rPh>
    <rPh sb="2" eb="5">
      <t>コウセイヒ</t>
    </rPh>
    <phoneticPr fontId="2"/>
  </si>
  <si>
    <t>事業費</t>
    <rPh sb="0" eb="3">
      <t>ジギョウヒ</t>
    </rPh>
    <phoneticPr fontId="2"/>
  </si>
  <si>
    <t>賃借料</t>
    <rPh sb="0" eb="3">
      <t>チンシャクリョウ</t>
    </rPh>
    <phoneticPr fontId="2"/>
  </si>
  <si>
    <t>食材料費</t>
    <rPh sb="0" eb="1">
      <t>ショク</t>
    </rPh>
    <rPh sb="1" eb="4">
      <t>ザイリョウヒ</t>
    </rPh>
    <phoneticPr fontId="2"/>
  </si>
  <si>
    <t>光熱水費</t>
    <rPh sb="0" eb="2">
      <t>コウネツ</t>
    </rPh>
    <rPh sb="2" eb="3">
      <t>スイ</t>
    </rPh>
    <rPh sb="3" eb="4">
      <t>ヒ</t>
    </rPh>
    <phoneticPr fontId="2"/>
  </si>
  <si>
    <t>その他共益費</t>
    <rPh sb="2" eb="3">
      <t>タ</t>
    </rPh>
    <rPh sb="3" eb="6">
      <t>キョウエキヒ</t>
    </rPh>
    <phoneticPr fontId="2"/>
  </si>
  <si>
    <t>事務費</t>
    <rPh sb="0" eb="3">
      <t>ジムヒ</t>
    </rPh>
    <phoneticPr fontId="2"/>
  </si>
  <si>
    <t>什器備品</t>
    <rPh sb="0" eb="2">
      <t>ジュウキ</t>
    </rPh>
    <rPh sb="2" eb="4">
      <t>ビヒン</t>
    </rPh>
    <phoneticPr fontId="2"/>
  </si>
  <si>
    <t>消耗品費</t>
    <rPh sb="0" eb="2">
      <t>ショウモウ</t>
    </rPh>
    <rPh sb="2" eb="3">
      <t>ヒン</t>
    </rPh>
    <rPh sb="3" eb="4">
      <t>ヒ</t>
    </rPh>
    <phoneticPr fontId="2"/>
  </si>
  <si>
    <t>雑費</t>
    <rPh sb="0" eb="2">
      <t>ザッピ</t>
    </rPh>
    <phoneticPr fontId="2"/>
  </si>
  <si>
    <t>代表者名</t>
    <rPh sb="0" eb="3">
      <t>ダイヒョウシャ</t>
    </rPh>
    <rPh sb="3" eb="4">
      <t>メイ</t>
    </rPh>
    <phoneticPr fontId="2"/>
  </si>
  <si>
    <t>※2　世話人配置、入居定員</t>
    <rPh sb="3" eb="5">
      <t>セワ</t>
    </rPh>
    <rPh sb="5" eb="6">
      <t>ニン</t>
    </rPh>
    <rPh sb="6" eb="8">
      <t>ハイチ</t>
    </rPh>
    <rPh sb="9" eb="11">
      <t>ニュウキョ</t>
    </rPh>
    <rPh sb="11" eb="13">
      <t>テイイン</t>
    </rPh>
    <phoneticPr fontId="2"/>
  </si>
  <si>
    <t>（単位　円）</t>
    <rPh sb="1" eb="3">
      <t>タンイ</t>
    </rPh>
    <rPh sb="4" eb="5">
      <t>エン</t>
    </rPh>
    <phoneticPr fontId="2"/>
  </si>
  <si>
    <t>　　自動計算が設定されています。なお、「（運営費）第2号その2）」で算定した結果がマイナスの場合は、0円になります。</t>
    <rPh sb="2" eb="4">
      <t>ジドウ</t>
    </rPh>
    <rPh sb="4" eb="6">
      <t>ケイサン</t>
    </rPh>
    <rPh sb="7" eb="9">
      <t>セッテイ</t>
    </rPh>
    <rPh sb="21" eb="23">
      <t>ウンエイ</t>
    </rPh>
    <rPh sb="23" eb="24">
      <t>ヒ</t>
    </rPh>
    <rPh sb="25" eb="26">
      <t>ダイ</t>
    </rPh>
    <rPh sb="27" eb="28">
      <t>ゴウ</t>
    </rPh>
    <rPh sb="34" eb="36">
      <t>サンテイ</t>
    </rPh>
    <rPh sb="38" eb="40">
      <t>ケッカ</t>
    </rPh>
    <rPh sb="46" eb="48">
      <t>バアイ</t>
    </rPh>
    <rPh sb="51" eb="52">
      <t>エン</t>
    </rPh>
    <phoneticPr fontId="2"/>
  </si>
  <si>
    <t>※2　一人当たりの寄付金その他の収入額</t>
    <rPh sb="3" eb="5">
      <t>ヒトリ</t>
    </rPh>
    <rPh sb="5" eb="6">
      <t>ア</t>
    </rPh>
    <rPh sb="9" eb="12">
      <t>キフキン</t>
    </rPh>
    <rPh sb="14" eb="15">
      <t>タ</t>
    </rPh>
    <rPh sb="16" eb="18">
      <t>シュウニュウ</t>
    </rPh>
    <rPh sb="18" eb="19">
      <t>ガク</t>
    </rPh>
    <phoneticPr fontId="2"/>
  </si>
  <si>
    <t>※3　差引額</t>
    <rPh sb="3" eb="5">
      <t>サシヒキ</t>
    </rPh>
    <rPh sb="5" eb="6">
      <t>ガク</t>
    </rPh>
    <phoneticPr fontId="2"/>
  </si>
  <si>
    <t>※4　一人当たりの補助基準額</t>
    <rPh sb="3" eb="5">
      <t>ヒトリ</t>
    </rPh>
    <rPh sb="5" eb="6">
      <t>ア</t>
    </rPh>
    <rPh sb="9" eb="11">
      <t>ホジョ</t>
    </rPh>
    <rPh sb="11" eb="13">
      <t>キジュン</t>
    </rPh>
    <rPh sb="13" eb="14">
      <t>ガク</t>
    </rPh>
    <phoneticPr fontId="2"/>
  </si>
  <si>
    <t>障がい者等の氏名</t>
    <rPh sb="0" eb="1">
      <t>ショウ</t>
    </rPh>
    <rPh sb="3" eb="4">
      <t>シャ</t>
    </rPh>
    <rPh sb="4" eb="5">
      <t>トウ</t>
    </rPh>
    <rPh sb="6" eb="8">
      <t>シメイ</t>
    </rPh>
    <phoneticPr fontId="2"/>
  </si>
  <si>
    <t>※1　一人当たりの補助対象経費</t>
  </si>
  <si>
    <t>　　　当該利用者ごとに対象経費（利用者が負担する家賃、光熱水費等を除く）を入力します。</t>
  </si>
  <si>
    <t>（注）野田市が援護する入居者のみ作成してください。</t>
    <rPh sb="1" eb="2">
      <t>チュウ</t>
    </rPh>
    <rPh sb="3" eb="6">
      <t>ノダシ</t>
    </rPh>
    <rPh sb="7" eb="9">
      <t>エンゴ</t>
    </rPh>
    <rPh sb="11" eb="14">
      <t>ニュウキョシャ</t>
    </rPh>
    <rPh sb="16" eb="18">
      <t>サクセイ</t>
    </rPh>
    <phoneticPr fontId="2"/>
  </si>
  <si>
    <r>
      <t>注４　入居者の障害支援区分が月の途中で変更となった場合、</t>
    </r>
    <r>
      <rPr>
        <sz val="11"/>
        <color auto="1"/>
        <rFont val="HG創英角ｺﾞｼｯｸUB"/>
      </rPr>
      <t>当該月の初日の障害支援区分</t>
    </r>
    <r>
      <rPr>
        <sz val="11"/>
        <color auto="1"/>
        <rFont val="ＭＳ Ｐゴシック"/>
      </rPr>
      <t>を適用します。</t>
    </r>
    <rPh sb="0" eb="1">
      <t>チュウ</t>
    </rPh>
    <rPh sb="3" eb="6">
      <t>ニュウキョシャ</t>
    </rPh>
    <rPh sb="7" eb="9">
      <t>ショウガイ</t>
    </rPh>
    <rPh sb="9" eb="11">
      <t>シエン</t>
    </rPh>
    <rPh sb="11" eb="13">
      <t>クブン</t>
    </rPh>
    <rPh sb="14" eb="15">
      <t>ツキ</t>
    </rPh>
    <rPh sb="16" eb="18">
      <t>トチュウ</t>
    </rPh>
    <rPh sb="19" eb="21">
      <t>ヘンコウ</t>
    </rPh>
    <rPh sb="25" eb="27">
      <t>バアイ</t>
    </rPh>
    <rPh sb="28" eb="30">
      <t>トウガイ</t>
    </rPh>
    <rPh sb="30" eb="31">
      <t>ヅキ</t>
    </rPh>
    <rPh sb="32" eb="34">
      <t>ショニチ</t>
    </rPh>
    <rPh sb="35" eb="37">
      <t>ショウガイ</t>
    </rPh>
    <rPh sb="37" eb="39">
      <t>シエン</t>
    </rPh>
    <rPh sb="39" eb="41">
      <t>クブン</t>
    </rPh>
    <rPh sb="42" eb="44">
      <t>テキヨウ</t>
    </rPh>
    <phoneticPr fontId="2"/>
  </si>
  <si>
    <t>　　　決算見込書の歳出合計額から歳入に計上した利用者負担分を差し引き、利用者数で除した額を一人当たりの経費として入力します。</t>
    <rPh sb="3" eb="5">
      <t>ケッサン</t>
    </rPh>
    <rPh sb="5" eb="7">
      <t>ミコミ</t>
    </rPh>
    <rPh sb="40" eb="41">
      <t>ジョ</t>
    </rPh>
    <rPh sb="45" eb="47">
      <t>ヒトリ</t>
    </rPh>
    <rPh sb="47" eb="48">
      <t>ア</t>
    </rPh>
    <rPh sb="51" eb="53">
      <t>ケイヒ</t>
    </rPh>
    <phoneticPr fontId="2"/>
  </si>
  <si>
    <t>当該ホームの補助金額を算出するシートです。</t>
    <rPh sb="0" eb="2">
      <t>トウガイ</t>
    </rPh>
    <rPh sb="6" eb="8">
      <t>ホジョ</t>
    </rPh>
    <rPh sb="8" eb="9">
      <t>キン</t>
    </rPh>
    <rPh sb="9" eb="10">
      <t>ガク</t>
    </rPh>
    <rPh sb="11" eb="13">
      <t>サンシュツ</t>
    </rPh>
    <phoneticPr fontId="2"/>
  </si>
  <si>
    <t>　　ここでは、個人や他の自治体や民間団体からの補助金や、個人からの寄付金があった場合に、その額を入力します。</t>
    <rPh sb="16" eb="18">
      <t>ミンカン</t>
    </rPh>
    <rPh sb="18" eb="20">
      <t>ダンタイ</t>
    </rPh>
    <rPh sb="23" eb="26">
      <t>ホジョキン</t>
    </rPh>
    <rPh sb="28" eb="30">
      <t>コジン</t>
    </rPh>
    <rPh sb="33" eb="36">
      <t>キフキン</t>
    </rPh>
    <phoneticPr fontId="2"/>
  </si>
  <si>
    <t>　３　C欄は、対象者の内訳のa欄の合計を記入すること。</t>
    <rPh sb="4" eb="5">
      <t>ラン</t>
    </rPh>
    <rPh sb="7" eb="10">
      <t>タイショウシャ</t>
    </rPh>
    <rPh sb="11" eb="13">
      <t>ウチワケ</t>
    </rPh>
    <rPh sb="15" eb="16">
      <t>ラン</t>
    </rPh>
    <rPh sb="17" eb="19">
      <t>ゴウケイ</t>
    </rPh>
    <rPh sb="20" eb="22">
      <t>キニュウ</t>
    </rPh>
    <phoneticPr fontId="2"/>
  </si>
  <si>
    <t>　　　各利用者の入居月数が異なる場合、月のと中の入退居の場合は、按分をしてください。</t>
    <rPh sb="3" eb="7">
      <t>カクリヨウシャ</t>
    </rPh>
    <rPh sb="8" eb="10">
      <t>ニュウキョ</t>
    </rPh>
    <rPh sb="10" eb="12">
      <t>ツキスウ</t>
    </rPh>
    <rPh sb="13" eb="14">
      <t>コト</t>
    </rPh>
    <rPh sb="16" eb="18">
      <t>バアイ</t>
    </rPh>
    <rPh sb="19" eb="20">
      <t>ツキ</t>
    </rPh>
    <rPh sb="22" eb="23">
      <t>チュウ</t>
    </rPh>
    <rPh sb="24" eb="25">
      <t>イリ</t>
    </rPh>
    <rPh sb="25" eb="26">
      <t>タイ</t>
    </rPh>
    <rPh sb="26" eb="27">
      <t>キョ</t>
    </rPh>
    <rPh sb="28" eb="30">
      <t>バアイ</t>
    </rPh>
    <rPh sb="32" eb="34">
      <t>アンブン</t>
    </rPh>
    <phoneticPr fontId="2"/>
  </si>
  <si>
    <t>aのうち</t>
  </si>
  <si>
    <t>野田市障がい者グループホーム等運営事業補助金</t>
    <rPh sb="0" eb="3">
      <t>ノダシ</t>
    </rPh>
    <rPh sb="3" eb="4">
      <t>ショウ</t>
    </rPh>
    <rPh sb="6" eb="7">
      <t>シャ</t>
    </rPh>
    <rPh sb="14" eb="15">
      <t>トウ</t>
    </rPh>
    <rPh sb="15" eb="17">
      <t>ウンエイ</t>
    </rPh>
    <rPh sb="17" eb="19">
      <t>ジギョウ</t>
    </rPh>
    <rPh sb="19" eb="22">
      <t>ホジョキン</t>
    </rPh>
    <phoneticPr fontId="26"/>
  </si>
  <si>
    <t>報酬月額</t>
    <rPh sb="0" eb="2">
      <t>ホウシュウ</t>
    </rPh>
    <rPh sb="2" eb="3">
      <t>ガツ</t>
    </rPh>
    <rPh sb="3" eb="4">
      <t>ガク</t>
    </rPh>
    <phoneticPr fontId="2"/>
  </si>
  <si>
    <t>(ｃ-ｂ) ｄ</t>
  </si>
  <si>
    <t>野田市障がい者等グループホーム運営費補助金交付申請書</t>
    <rPh sb="0" eb="3">
      <t>ノダシ</t>
    </rPh>
    <rPh sb="3" eb="4">
      <t>ショウ</t>
    </rPh>
    <rPh sb="6" eb="7">
      <t>シャ</t>
    </rPh>
    <rPh sb="7" eb="8">
      <t>トウ</t>
    </rPh>
    <rPh sb="15" eb="17">
      <t>ウンエイ</t>
    </rPh>
    <rPh sb="17" eb="18">
      <t>ヒ</t>
    </rPh>
    <rPh sb="18" eb="20">
      <t>ホジョ</t>
    </rPh>
    <rPh sb="20" eb="21">
      <t>キン</t>
    </rPh>
    <rPh sb="21" eb="23">
      <t>コウフ</t>
    </rPh>
    <rPh sb="23" eb="25">
      <t>シンセイ</t>
    </rPh>
    <rPh sb="25" eb="26">
      <t>ショ</t>
    </rPh>
    <phoneticPr fontId="2"/>
  </si>
  <si>
    <t>　２　A欄は、障がい者等に係る補助対象経費の支出予定額を記入すること。</t>
    <rPh sb="4" eb="5">
      <t>ラン</t>
    </rPh>
    <rPh sb="7" eb="8">
      <t>ショウ</t>
    </rPh>
    <rPh sb="10" eb="11">
      <t>シャ</t>
    </rPh>
    <rPh sb="11" eb="12">
      <t>トウ</t>
    </rPh>
    <rPh sb="13" eb="14">
      <t>カカ</t>
    </rPh>
    <rPh sb="15" eb="17">
      <t>ホジョ</t>
    </rPh>
    <rPh sb="17" eb="19">
      <t>タイショウ</t>
    </rPh>
    <rPh sb="19" eb="21">
      <t>ケイヒ</t>
    </rPh>
    <rPh sb="22" eb="24">
      <t>シシュツ</t>
    </rPh>
    <rPh sb="24" eb="26">
      <t>ヨテイ</t>
    </rPh>
    <rPh sb="26" eb="27">
      <t>ガク</t>
    </rPh>
    <rPh sb="28" eb="30">
      <t>キニュウ</t>
    </rPh>
    <phoneticPr fontId="2"/>
  </si>
  <si>
    <t>　　（各種加算・事業運営安定化加算含む。）</t>
    <rPh sb="10" eb="12">
      <t>ウンエイ</t>
    </rPh>
    <rPh sb="12" eb="14">
      <t>アンテイ</t>
    </rPh>
    <phoneticPr fontId="2"/>
  </si>
  <si>
    <t>運営費補助金所要額見込調書〔その2〕【第2号様式〔第6条第1号〕】</t>
  </si>
  <si>
    <t>　野田市障がい者等グループホーム運営費補助金の交付を受けたいので、野田</t>
    <rPh sb="1" eb="4">
      <t>ノダシ</t>
    </rPh>
    <rPh sb="4" eb="5">
      <t>ショウ</t>
    </rPh>
    <rPh sb="7" eb="8">
      <t>シャ</t>
    </rPh>
    <rPh sb="8" eb="9">
      <t>トウ</t>
    </rPh>
    <rPh sb="16" eb="18">
      <t>ウンエイ</t>
    </rPh>
    <rPh sb="18" eb="19">
      <t>ヒ</t>
    </rPh>
    <rPh sb="19" eb="21">
      <t>ホジョ</t>
    </rPh>
    <rPh sb="21" eb="22">
      <t>キン</t>
    </rPh>
    <rPh sb="23" eb="25">
      <t>コウフ</t>
    </rPh>
    <rPh sb="26" eb="27">
      <t>ウ</t>
    </rPh>
    <rPh sb="33" eb="35">
      <t>ノダ</t>
    </rPh>
    <phoneticPr fontId="2"/>
  </si>
  <si>
    <t>市障がい者等グループホーム運営費補助金交付規則第６条の規定により、次</t>
    <rPh sb="1" eb="2">
      <t>ショウ</t>
    </rPh>
    <rPh sb="4" eb="5">
      <t>シャ</t>
    </rPh>
    <rPh sb="5" eb="6">
      <t>トウ</t>
    </rPh>
    <rPh sb="13" eb="15">
      <t>ウンエイ</t>
    </rPh>
    <rPh sb="15" eb="16">
      <t>ヒ</t>
    </rPh>
    <rPh sb="16" eb="18">
      <t>ホジョ</t>
    </rPh>
    <rPh sb="18" eb="19">
      <t>キン</t>
    </rPh>
    <rPh sb="19" eb="21">
      <t>コウフ</t>
    </rPh>
    <rPh sb="21" eb="23">
      <t>キソク</t>
    </rPh>
    <rPh sb="23" eb="24">
      <t>ダイ</t>
    </rPh>
    <rPh sb="25" eb="26">
      <t>ジョウ</t>
    </rPh>
    <rPh sb="27" eb="29">
      <t>キテイ</t>
    </rPh>
    <rPh sb="33" eb="34">
      <t>ツギ</t>
    </rPh>
    <phoneticPr fontId="2"/>
  </si>
  <si>
    <t>のとおり関係書類を添付して申請します。</t>
    <rPh sb="4" eb="6">
      <t>カンケイ</t>
    </rPh>
    <rPh sb="6" eb="8">
      <t>ショルイ</t>
    </rPh>
    <rPh sb="9" eb="11">
      <t>テンプ</t>
    </rPh>
    <rPh sb="13" eb="15">
      <t>シンセイ</t>
    </rPh>
    <phoneticPr fontId="2"/>
  </si>
  <si>
    <t>「②所要額見込調書（その２）」</t>
    <rPh sb="2" eb="4">
      <t>ショヨウ</t>
    </rPh>
    <rPh sb="4" eb="5">
      <t>ガク</t>
    </rPh>
    <rPh sb="5" eb="7">
      <t>ミコ</t>
    </rPh>
    <rPh sb="7" eb="9">
      <t>チョウショ</t>
    </rPh>
    <phoneticPr fontId="2"/>
  </si>
  <si>
    <t>提出書類</t>
    <rPh sb="0" eb="2">
      <t>ていしゅつ</t>
    </rPh>
    <rPh sb="2" eb="4">
      <t>しょるい</t>
    </rPh>
    <phoneticPr fontId="22" type="Hiragana"/>
  </si>
  <si>
    <t xml:space="preserve">　光熱水費 </t>
  </si>
  <si>
    <t>「③所要額見込調書（その１）」</t>
    <rPh sb="2" eb="4">
      <t>ショヨウ</t>
    </rPh>
    <rPh sb="4" eb="5">
      <t>ガク</t>
    </rPh>
    <rPh sb="5" eb="7">
      <t>ミコ</t>
    </rPh>
    <rPh sb="7" eb="9">
      <t>チョウショ</t>
    </rPh>
    <phoneticPr fontId="2"/>
  </si>
  <si>
    <t>◇入力（作表）の順序について◇</t>
    <rPh sb="1" eb="3">
      <t>ニュウリョク</t>
    </rPh>
    <rPh sb="4" eb="6">
      <t>サクヒョウ</t>
    </rPh>
    <rPh sb="8" eb="10">
      <t>ジュンジョ</t>
    </rPh>
    <phoneticPr fontId="2"/>
  </si>
  <si>
    <t>　　世話人配置を入力してください。</t>
    <rPh sb="2" eb="4">
      <t>セワ</t>
    </rPh>
    <rPh sb="4" eb="5">
      <t>ニン</t>
    </rPh>
    <rPh sb="5" eb="7">
      <t>ハイチ</t>
    </rPh>
    <rPh sb="8" eb="10">
      <t>ニュウリョク</t>
    </rPh>
    <phoneticPr fontId="2"/>
  </si>
  <si>
    <t>次に「①基礎情報⇒②所要額見込調書（その２）⇒③所要額見込調書（その１）」の順で入力します。</t>
    <rPh sb="0" eb="1">
      <t>ツギ</t>
    </rPh>
    <phoneticPr fontId="2"/>
  </si>
  <si>
    <t>人員配置体制加算</t>
    <rPh sb="0" eb="2">
      <t>ジンイン</t>
    </rPh>
    <rPh sb="2" eb="4">
      <t>ハイチ</t>
    </rPh>
    <rPh sb="4" eb="6">
      <t>タイセイ</t>
    </rPh>
    <rPh sb="6" eb="8">
      <t>カサン</t>
    </rPh>
    <phoneticPr fontId="2"/>
  </si>
  <si>
    <t>　　なお、月の途中で定員等が変更となった場合は、その月の初日の定員等を入力してください。</t>
    <rPh sb="12" eb="13">
      <t>ナド</t>
    </rPh>
    <rPh sb="33" eb="34">
      <t>ナド</t>
    </rPh>
    <phoneticPr fontId="2"/>
  </si>
  <si>
    <t>　その他共益費</t>
  </si>
  <si>
    <r>
      <t>　　</t>
    </r>
    <r>
      <rPr>
        <sz val="11"/>
        <color auto="1"/>
        <rFont val="HG創英角ｺﾞｼｯｸUB"/>
      </rPr>
      <t>本体給付を算定した日</t>
    </r>
    <r>
      <rPr>
        <sz val="11"/>
        <color auto="1"/>
        <rFont val="ＭＳ Ｐゴシック"/>
      </rPr>
      <t>です。入院・帰省加算の対象となる日は除きます。</t>
    </r>
    <rPh sb="2" eb="4">
      <t>ホンタイ</t>
    </rPh>
    <rPh sb="4" eb="6">
      <t>キュウフ</t>
    </rPh>
    <rPh sb="7" eb="9">
      <t>サンテイ</t>
    </rPh>
    <rPh sb="11" eb="12">
      <t>ヒ</t>
    </rPh>
    <rPh sb="15" eb="17">
      <t>ニュウイン</t>
    </rPh>
    <rPh sb="18" eb="20">
      <t>キセイ</t>
    </rPh>
    <rPh sb="20" eb="22">
      <t>カサン</t>
    </rPh>
    <rPh sb="23" eb="25">
      <t>タイショウ</t>
    </rPh>
    <rPh sb="28" eb="29">
      <t>ヒ</t>
    </rPh>
    <rPh sb="30" eb="31">
      <t>ノゾ</t>
    </rPh>
    <phoneticPr fontId="2"/>
  </si>
  <si>
    <r>
      <t>施設の名称　　</t>
    </r>
    <r>
      <rPr>
        <sz val="9"/>
        <color auto="1"/>
        <rFont val="HG創英角ﾎﾟｯﾌﾟ体"/>
      </rPr>
      <t>　（見本　グループホーム江戸川）</t>
    </r>
    <rPh sb="0" eb="2">
      <t>シセツ</t>
    </rPh>
    <rPh sb="3" eb="5">
      <t>メイショウ</t>
    </rPh>
    <phoneticPr fontId="2"/>
  </si>
  <si>
    <t>の入力箇所に入力してください。（見本）入力済みのため、上書きしてください。</t>
    <rPh sb="1" eb="3">
      <t>ニュウリョク</t>
    </rPh>
    <rPh sb="3" eb="5">
      <t>カショ</t>
    </rPh>
    <rPh sb="6" eb="8">
      <t>ニュウリョク</t>
    </rPh>
    <rPh sb="16" eb="18">
      <t>ミホン</t>
    </rPh>
    <rPh sb="19" eb="21">
      <t>ニュウリョク</t>
    </rPh>
    <rPh sb="21" eb="22">
      <t>ズ</t>
    </rPh>
    <rPh sb="27" eb="29">
      <t>ウワガ</t>
    </rPh>
    <phoneticPr fontId="26"/>
  </si>
  <si>
    <t>1220800001松竹梅子</t>
    <rPh sb="10" eb="12">
      <t>マツタケ</t>
    </rPh>
    <rPh sb="12" eb="14">
      <t>ウメコ</t>
    </rPh>
    <phoneticPr fontId="2"/>
  </si>
  <si>
    <t>共同生活援助サービス費、入院時支援特別加算、長期入院時支援特別加算、帰宅時支援加算及び長期帰宅時支援加算の額</t>
    <rPh sb="0" eb="2">
      <t>キョウドウ</t>
    </rPh>
    <phoneticPr fontId="2"/>
  </si>
  <si>
    <t>共同生活援助サービス費、入院時支援特別加算、長期入院時支援特別加算、帰宅時支援加算及び長期帰宅時支援加算の額、人員配置体制加算</t>
    <rPh sb="0" eb="2">
      <t>キョウドウ</t>
    </rPh>
    <rPh sb="55" eb="63">
      <t>ジンインハイチタイセイカサン</t>
    </rPh>
    <phoneticPr fontId="2"/>
  </si>
  <si>
    <r>
      <t>注１　年度の途中で入居定員の変更があった場合、</t>
    </r>
    <r>
      <rPr>
        <sz val="11"/>
        <color auto="1"/>
        <rFont val="HG創英角ｺﾞｼｯｸUB"/>
      </rPr>
      <t>変更となった月から</t>
    </r>
    <r>
      <rPr>
        <sz val="11"/>
        <color auto="1"/>
        <rFont val="ＭＳ Ｐゴシック"/>
      </rPr>
      <t>変更後の入居定員により算定します。</t>
    </r>
    <rPh sb="0" eb="1">
      <t>チュウ</t>
    </rPh>
    <rPh sb="3" eb="5">
      <t>ネンド</t>
    </rPh>
    <rPh sb="6" eb="8">
      <t>トチュウ</t>
    </rPh>
    <rPh sb="9" eb="11">
      <t>ニュウキョ</t>
    </rPh>
    <rPh sb="11" eb="13">
      <t>テイイン</t>
    </rPh>
    <rPh sb="14" eb="16">
      <t>ヘンコウ</t>
    </rPh>
    <rPh sb="20" eb="22">
      <t>バアイ</t>
    </rPh>
    <rPh sb="23" eb="25">
      <t>ヘンコウ</t>
    </rPh>
    <rPh sb="29" eb="30">
      <t>ツキ</t>
    </rPh>
    <rPh sb="32" eb="34">
      <t>ヘンコウ</t>
    </rPh>
    <rPh sb="34" eb="35">
      <t>ゴ</t>
    </rPh>
    <rPh sb="36" eb="38">
      <t>ニュウキョ</t>
    </rPh>
    <rPh sb="38" eb="40">
      <t>テイイン</t>
    </rPh>
    <rPh sb="43" eb="45">
      <t>サンテイ</t>
    </rPh>
    <phoneticPr fontId="2"/>
  </si>
  <si>
    <r>
      <t>注２　「一人当たりの</t>
    </r>
    <r>
      <rPr>
        <sz val="11"/>
        <color auto="1"/>
        <rFont val="HG創英角ｺﾞｼｯｸUB"/>
      </rPr>
      <t>補助基準月額」</t>
    </r>
    <r>
      <rPr>
        <sz val="11"/>
        <color auto="1"/>
        <rFont val="ＭＳ Ｐゴシック"/>
      </rPr>
      <t>から以下の給付額を除いたものが、「一人当たりの</t>
    </r>
    <r>
      <rPr>
        <sz val="11"/>
        <color auto="1"/>
        <rFont val="HG創英角ｺﾞｼｯｸUB"/>
      </rPr>
      <t>補助基準額」</t>
    </r>
    <r>
      <rPr>
        <sz val="11"/>
        <color auto="1"/>
        <rFont val="ＭＳ Ｐゴシック"/>
      </rPr>
      <t>となります。</t>
    </r>
    <rPh sb="0" eb="1">
      <t>チュウ</t>
    </rPh>
    <rPh sb="4" eb="6">
      <t>ヒトリ</t>
    </rPh>
    <rPh sb="6" eb="7">
      <t>ア</t>
    </rPh>
    <rPh sb="10" eb="12">
      <t>ホジョ</t>
    </rPh>
    <rPh sb="12" eb="14">
      <t>キジュン</t>
    </rPh>
    <rPh sb="14" eb="16">
      <t>ゲツガク</t>
    </rPh>
    <rPh sb="19" eb="21">
      <t>イカ</t>
    </rPh>
    <rPh sb="22" eb="25">
      <t>キュウフガク</t>
    </rPh>
    <rPh sb="26" eb="27">
      <t>ノゾ</t>
    </rPh>
    <phoneticPr fontId="2"/>
  </si>
  <si>
    <t>　　　</t>
  </si>
  <si>
    <t>・長期入院時支援特別加算</t>
    <rPh sb="1" eb="3">
      <t>チョウキ</t>
    </rPh>
    <rPh sb="3" eb="5">
      <t>ニュウイン</t>
    </rPh>
    <rPh sb="5" eb="6">
      <t>ジ</t>
    </rPh>
    <rPh sb="6" eb="8">
      <t>シエン</t>
    </rPh>
    <rPh sb="8" eb="10">
      <t>トクベツ</t>
    </rPh>
    <rPh sb="10" eb="12">
      <t>カサン</t>
    </rPh>
    <phoneticPr fontId="2"/>
  </si>
  <si>
    <t>・共同生活援助サービス費</t>
    <rPh sb="1" eb="3">
      <t>キョウドウ</t>
    </rPh>
    <rPh sb="3" eb="5">
      <t>セイカツ</t>
    </rPh>
    <rPh sb="5" eb="7">
      <t>エンジョ</t>
    </rPh>
    <rPh sb="11" eb="12">
      <t>ヒ</t>
    </rPh>
    <phoneticPr fontId="2"/>
  </si>
  <si>
    <t>・入院時支援特別加算</t>
    <rPh sb="1" eb="3">
      <t>ニュウイン</t>
    </rPh>
    <rPh sb="3" eb="4">
      <t>ジ</t>
    </rPh>
    <rPh sb="4" eb="6">
      <t>シエン</t>
    </rPh>
    <rPh sb="6" eb="8">
      <t>トクベツ</t>
    </rPh>
    <rPh sb="8" eb="10">
      <t>カサン</t>
    </rPh>
    <phoneticPr fontId="2"/>
  </si>
  <si>
    <t>対象者区分
（月ごと、c計算用）</t>
    <rPh sb="0" eb="3">
      <t>タイショウシャ</t>
    </rPh>
    <rPh sb="3" eb="5">
      <t>クブン</t>
    </rPh>
    <rPh sb="7" eb="8">
      <t>ツキ</t>
    </rPh>
    <rPh sb="12" eb="15">
      <t>ケイサンヨウ</t>
    </rPh>
    <phoneticPr fontId="2"/>
  </si>
  <si>
    <t>・長期帰宅時支援加算</t>
    <rPh sb="1" eb="3">
      <t>チョウキ</t>
    </rPh>
    <rPh sb="3" eb="6">
      <t>キタクジ</t>
    </rPh>
    <rPh sb="6" eb="8">
      <t>シエン</t>
    </rPh>
    <rPh sb="8" eb="10">
      <t>カサン</t>
    </rPh>
    <phoneticPr fontId="2"/>
  </si>
  <si>
    <t>　　　（宛先）野田市長</t>
    <rPh sb="4" eb="6">
      <t>アテサキ</t>
    </rPh>
    <rPh sb="7" eb="11">
      <t>ノダシチョウ</t>
    </rPh>
    <phoneticPr fontId="2"/>
  </si>
  <si>
    <t>㊞</t>
  </si>
  <si>
    <t>所要額見込調書（第２号様式その１、その２）</t>
    <rPh sb="0" eb="2">
      <t>ショヨウ</t>
    </rPh>
    <rPh sb="2" eb="3">
      <t>ガク</t>
    </rPh>
    <rPh sb="3" eb="5">
      <t>ミコ</t>
    </rPh>
    <rPh sb="5" eb="7">
      <t>チョウショ</t>
    </rPh>
    <rPh sb="8" eb="9">
      <t>ダイ</t>
    </rPh>
    <rPh sb="10" eb="11">
      <t>ゴウ</t>
    </rPh>
    <rPh sb="11" eb="13">
      <t>ヨウシキ</t>
    </rPh>
    <phoneticPr fontId="2"/>
  </si>
  <si>
    <t>確認　○を付けてください</t>
    <rPh sb="0" eb="2">
      <t>かくにん</t>
    </rPh>
    <rPh sb="5" eb="6">
      <t>つ</t>
    </rPh>
    <phoneticPr fontId="22" type="Hiragana"/>
  </si>
  <si>
    <t>野田市障がい者等グループホーム運営費補助金</t>
    <rPh sb="0" eb="3">
      <t>ノダシ</t>
    </rPh>
    <rPh sb="3" eb="4">
      <t>ショウ</t>
    </rPh>
    <rPh sb="6" eb="7">
      <t>シャ</t>
    </rPh>
    <rPh sb="7" eb="8">
      <t>トウ</t>
    </rPh>
    <rPh sb="15" eb="18">
      <t>ウンエイヒ</t>
    </rPh>
    <rPh sb="18" eb="21">
      <t>ホジョキン</t>
    </rPh>
    <phoneticPr fontId="26"/>
  </si>
  <si>
    <t>b単位数
（該当単位数を入力すると、b欄が自動計算されます。）</t>
    <rPh sb="1" eb="3">
      <t>タンイ</t>
    </rPh>
    <rPh sb="3" eb="4">
      <t>スウ</t>
    </rPh>
    <rPh sb="6" eb="8">
      <t>ガイトウ</t>
    </rPh>
    <rPh sb="8" eb="11">
      <t>タンイスウ</t>
    </rPh>
    <rPh sb="12" eb="14">
      <t>ニュウリョク</t>
    </rPh>
    <rPh sb="19" eb="20">
      <t>ラン</t>
    </rPh>
    <rPh sb="21" eb="23">
      <t>ジドウ</t>
    </rPh>
    <rPh sb="23" eb="25">
      <t>ケイサン</t>
    </rPh>
    <phoneticPr fontId="2"/>
  </si>
  <si>
    <t>配置</t>
  </si>
  <si>
    <t>定員</t>
    <rPh sb="0" eb="2">
      <t>テイイン</t>
    </rPh>
    <phoneticPr fontId="2"/>
  </si>
  <si>
    <t>※計算処理の都合上、世話人配置・入居定員のセルの中身は数字のみ入力してください。（例4:1の場合→4）</t>
    <rPh sb="1" eb="3">
      <t>ケイサン</t>
    </rPh>
    <rPh sb="3" eb="5">
      <t>ショリ</t>
    </rPh>
    <rPh sb="6" eb="9">
      <t>ツゴウジョウ</t>
    </rPh>
    <rPh sb="10" eb="12">
      <t>セワ</t>
    </rPh>
    <rPh sb="12" eb="13">
      <t>ニン</t>
    </rPh>
    <rPh sb="13" eb="15">
      <t>ハイチ</t>
    </rPh>
    <rPh sb="16" eb="18">
      <t>ニュウキョ</t>
    </rPh>
    <rPh sb="18" eb="20">
      <t>テイイン</t>
    </rPh>
    <rPh sb="24" eb="26">
      <t>ナカミ</t>
    </rPh>
    <rPh sb="27" eb="29">
      <t>スウジ</t>
    </rPh>
    <rPh sb="31" eb="33">
      <t>ニュウリョク</t>
    </rPh>
    <rPh sb="41" eb="42">
      <t>レイ</t>
    </rPh>
    <rPh sb="46" eb="48">
      <t>バアイ</t>
    </rPh>
    <phoneticPr fontId="2"/>
  </si>
  <si>
    <t>体制加算</t>
    <rPh sb="0" eb="2">
      <t>タイセイ</t>
    </rPh>
    <rPh sb="2" eb="4">
      <t>カサン</t>
    </rPh>
    <phoneticPr fontId="2"/>
  </si>
  <si>
    <t>c計算用コード</t>
    <rPh sb="1" eb="4">
      <t>ケイサンヨウ</t>
    </rPh>
    <phoneticPr fontId="2"/>
  </si>
  <si>
    <t>※赤欄に入力。青欄は自動計算されます。</t>
    <rPh sb="1" eb="2">
      <t>アカ</t>
    </rPh>
    <rPh sb="2" eb="3">
      <t>ラン</t>
    </rPh>
    <rPh sb="4" eb="6">
      <t>ニュウリョク</t>
    </rPh>
    <rPh sb="7" eb="8">
      <t>アオ</t>
    </rPh>
    <rPh sb="8" eb="9">
      <t>ラン</t>
    </rPh>
    <rPh sb="10" eb="12">
      <t>ジドウ</t>
    </rPh>
    <rPh sb="12" eb="14">
      <t>ケイサン</t>
    </rPh>
    <phoneticPr fontId="2"/>
  </si>
  <si>
    <t>※L列からは計算用のセルです。紙を提出する際は、J列までの印刷設定としてください。（初期設定済）</t>
    <rPh sb="2" eb="3">
      <t>レツ</t>
    </rPh>
    <rPh sb="6" eb="9">
      <t>ケイサンヨウ</t>
    </rPh>
    <rPh sb="15" eb="16">
      <t>カミ</t>
    </rPh>
    <rPh sb="17" eb="19">
      <t>テイシュツ</t>
    </rPh>
    <rPh sb="21" eb="22">
      <t>サイ</t>
    </rPh>
    <rPh sb="25" eb="26">
      <t>レツ</t>
    </rPh>
    <rPh sb="29" eb="31">
      <t>インサツ</t>
    </rPh>
    <rPh sb="31" eb="33">
      <t>セッテイ</t>
    </rPh>
    <rPh sb="42" eb="44">
      <t>ショキ</t>
    </rPh>
    <rPh sb="44" eb="46">
      <t>セッテイ</t>
    </rPh>
    <rPh sb="46" eb="47">
      <t>ズ</t>
    </rPh>
    <phoneticPr fontId="2"/>
  </si>
  <si>
    <t>千葉県運営費補助（開設支援費）</t>
    <rPh sb="0" eb="3">
      <t>チバケン</t>
    </rPh>
    <rPh sb="3" eb="6">
      <t>ウンエイヒ</t>
    </rPh>
    <rPh sb="6" eb="8">
      <t>ホジョ</t>
    </rPh>
    <rPh sb="9" eb="11">
      <t>カイセツ</t>
    </rPh>
    <rPh sb="11" eb="13">
      <t>シエン</t>
    </rPh>
    <rPh sb="13" eb="14">
      <t>ヒ</t>
    </rPh>
    <phoneticPr fontId="2"/>
  </si>
  <si>
    <t>野田市運営費補助</t>
    <rPh sb="0" eb="3">
      <t>ノダシ</t>
    </rPh>
    <rPh sb="3" eb="6">
      <t>ウンエイヒ</t>
    </rPh>
    <rPh sb="6" eb="8">
      <t>ホジョ</t>
    </rPh>
    <phoneticPr fontId="2"/>
  </si>
  <si>
    <t>（利用者負担内訳）</t>
    <rPh sb="1" eb="4">
      <t>リヨウシャ</t>
    </rPh>
    <rPh sb="4" eb="6">
      <t>フタン</t>
    </rPh>
    <rPh sb="6" eb="8">
      <t>ウチワケ</t>
    </rPh>
    <phoneticPr fontId="2"/>
  </si>
  <si>
    <t>野田市鶴奉７番地の１</t>
    <rPh sb="0" eb="3">
      <t>ノダシ</t>
    </rPh>
    <rPh sb="3" eb="5">
      <t>ツルホウ</t>
    </rPh>
    <rPh sb="6" eb="8">
      <t>バンチ</t>
    </rPh>
    <phoneticPr fontId="2"/>
  </si>
  <si>
    <t>社会福祉法人　のだ</t>
    <rPh sb="0" eb="2">
      <t>シャカイ</t>
    </rPh>
    <rPh sb="2" eb="4">
      <t>フクシ</t>
    </rPh>
    <rPh sb="4" eb="6">
      <t>ホウジン</t>
    </rPh>
    <phoneticPr fontId="2"/>
  </si>
  <si>
    <t>当年度収支予算書抄本</t>
  </si>
  <si>
    <t>令和　　年　　月　　日</t>
    <rPh sb="0" eb="1">
      <t>レイ</t>
    </rPh>
    <rPh sb="1" eb="2">
      <t>ワ</t>
    </rPh>
    <rPh sb="4" eb="5">
      <t>ネン</t>
    </rPh>
    <rPh sb="7" eb="8">
      <t>ツキ</t>
    </rPh>
    <rPh sb="10" eb="11">
      <t>ヒ</t>
    </rPh>
    <phoneticPr fontId="2"/>
  </si>
  <si>
    <t xml:space="preserve">　家賃　　　       </t>
  </si>
  <si>
    <t>　食材費　    　</t>
  </si>
  <si>
    <t>※4　報酬月額</t>
    <rPh sb="3" eb="5">
      <t>ホウシュウ</t>
    </rPh>
    <rPh sb="5" eb="7">
      <t>ゲツガク</t>
    </rPh>
    <phoneticPr fontId="2"/>
  </si>
  <si>
    <t xml:space="preserve">　光熱水費      </t>
  </si>
  <si>
    <t>　その他共益費　</t>
  </si>
  <si>
    <t>令和　　年　　月　　日</t>
    <rPh sb="0" eb="1">
      <t>レイ</t>
    </rPh>
    <rPh sb="1" eb="2">
      <t>ワ</t>
    </rPh>
    <rPh sb="4" eb="5">
      <t>ネン</t>
    </rPh>
    <rPh sb="7" eb="8">
      <t>ツキ</t>
    </rPh>
    <rPh sb="10" eb="11">
      <t>ニチ</t>
    </rPh>
    <phoneticPr fontId="2"/>
  </si>
  <si>
    <t>【グループホームのだ】</t>
  </si>
  <si>
    <t>　家賃　</t>
  </si>
  <si>
    <t>　食材費</t>
  </si>
  <si>
    <t>代表　関宿　一郎</t>
    <rPh sb="0" eb="2">
      <t>ダイヒョウ</t>
    </rPh>
    <rPh sb="3" eb="5">
      <t>セキヤド</t>
    </rPh>
    <rPh sb="6" eb="8">
      <t>イチロウ</t>
    </rPh>
    <phoneticPr fontId="2"/>
  </si>
  <si>
    <t>※法人全体の予算ではなく、申請されるグループホーム単体の予算で作成してください。</t>
    <rPh sb="1" eb="3">
      <t>ホウジン</t>
    </rPh>
    <rPh sb="3" eb="5">
      <t>ゼンタイ</t>
    </rPh>
    <rPh sb="6" eb="8">
      <t>ヨサン</t>
    </rPh>
    <rPh sb="13" eb="15">
      <t>シンセイ</t>
    </rPh>
    <rPh sb="25" eb="27">
      <t>タンタイ</t>
    </rPh>
    <rPh sb="28" eb="30">
      <t>ヨサン</t>
    </rPh>
    <rPh sb="31" eb="33">
      <t>サクセイ</t>
    </rPh>
    <phoneticPr fontId="2"/>
  </si>
  <si>
    <t>まずは、予算書のシートに入力してください。</t>
    <rPh sb="4" eb="6">
      <t>ヨサン</t>
    </rPh>
    <rPh sb="6" eb="7">
      <t>ショ</t>
    </rPh>
    <rPh sb="12" eb="14">
      <t>ニュウリョク</t>
    </rPh>
    <phoneticPr fontId="2"/>
  </si>
  <si>
    <t>申請書は自動計算されるため入力は不要です。</t>
    <rPh sb="0" eb="2">
      <t>シンセイ</t>
    </rPh>
    <rPh sb="2" eb="3">
      <t>ショ</t>
    </rPh>
    <rPh sb="4" eb="6">
      <t>ジドウ</t>
    </rPh>
    <rPh sb="6" eb="8">
      <t>ケイサン</t>
    </rPh>
    <rPh sb="13" eb="15">
      <t>ニュウリョク</t>
    </rPh>
    <rPh sb="16" eb="18">
      <t>フヨウ</t>
    </rPh>
    <phoneticPr fontId="2"/>
  </si>
  <si>
    <r>
      <t>入居者ごとに作成します。　</t>
    </r>
    <r>
      <rPr>
        <u/>
        <sz val="14"/>
        <color rgb="FFFF0000"/>
        <rFont val="ＭＳ Ｐゴシック"/>
      </rPr>
      <t>現在の入居者が年度末まで利用するという見込みで作成してください。</t>
    </r>
    <rPh sb="0" eb="3">
      <t>ニュウキョシャ</t>
    </rPh>
    <rPh sb="6" eb="8">
      <t>サクセイ</t>
    </rPh>
    <rPh sb="13" eb="15">
      <t>ゲンザイ</t>
    </rPh>
    <rPh sb="16" eb="19">
      <t>ニュウキョシャ</t>
    </rPh>
    <rPh sb="20" eb="23">
      <t>ネンドマツ</t>
    </rPh>
    <rPh sb="25" eb="27">
      <t>リヨウ</t>
    </rPh>
    <rPh sb="32" eb="34">
      <t>ミコミ</t>
    </rPh>
    <rPh sb="36" eb="38">
      <t>サクセイ</t>
    </rPh>
    <phoneticPr fontId="2"/>
  </si>
  <si>
    <r>
      <t>注３　入退去や長期入院等で利用日数が減る場合、月毎に補助基準月額を</t>
    </r>
    <r>
      <rPr>
        <sz val="11"/>
        <color auto="1"/>
        <rFont val="HG創英角ｺﾞｼｯｸUB"/>
      </rPr>
      <t>日割計算し</t>
    </r>
    <r>
      <rPr>
        <sz val="11"/>
        <color auto="1"/>
        <rFont val="ＭＳ Ｐゴシック"/>
      </rPr>
      <t>、</t>
    </r>
    <r>
      <rPr>
        <sz val="11"/>
        <color auto="1"/>
        <rFont val="HG創英角ｺﾞｼｯｸUB"/>
      </rPr>
      <t>小数点第３位を切り捨て</t>
    </r>
    <r>
      <rPr>
        <sz val="11"/>
        <color auto="1"/>
        <rFont val="ＭＳ Ｐゴシック"/>
      </rPr>
      <t>て算出した金額を入力してください。</t>
    </r>
    <rPh sb="0" eb="1">
      <t>チュウ</t>
    </rPh>
    <rPh sb="7" eb="9">
      <t>チョウキ</t>
    </rPh>
    <rPh sb="9" eb="11">
      <t>ニュウイン</t>
    </rPh>
    <rPh sb="11" eb="12">
      <t>トウ</t>
    </rPh>
    <rPh sb="13" eb="15">
      <t>リヨウ</t>
    </rPh>
    <rPh sb="15" eb="17">
      <t>ニッスウ</t>
    </rPh>
    <rPh sb="18" eb="19">
      <t>ヘ</t>
    </rPh>
    <rPh sb="20" eb="22">
      <t>バアイ</t>
    </rPh>
    <rPh sb="23" eb="25">
      <t>ツキゴト</t>
    </rPh>
    <rPh sb="26" eb="28">
      <t>ホジョ</t>
    </rPh>
    <rPh sb="28" eb="30">
      <t>キジュン</t>
    </rPh>
    <rPh sb="30" eb="32">
      <t>ゲツガク</t>
    </rPh>
    <rPh sb="51" eb="53">
      <t>サンシュツ</t>
    </rPh>
    <rPh sb="55" eb="57">
      <t>キンガク</t>
    </rPh>
    <rPh sb="58" eb="60">
      <t>ニュウリョク</t>
    </rPh>
    <phoneticPr fontId="2"/>
  </si>
  <si>
    <t>　　　　（例：8月13日に退去した場合、8月は13日÷31日＝0.419⇒0.41を補助基準月額に乗じた金額を入力。）</t>
    <rPh sb="5" eb="6">
      <t>レイ</t>
    </rPh>
    <rPh sb="8" eb="9">
      <t>ガツ</t>
    </rPh>
    <rPh sb="11" eb="12">
      <t>ニチ</t>
    </rPh>
    <rPh sb="13" eb="15">
      <t>タイキョ</t>
    </rPh>
    <rPh sb="17" eb="19">
      <t>バアイ</t>
    </rPh>
    <rPh sb="21" eb="22">
      <t>ガツ</t>
    </rPh>
    <rPh sb="25" eb="26">
      <t>ニチ</t>
    </rPh>
    <rPh sb="29" eb="30">
      <t>ニチ</t>
    </rPh>
    <rPh sb="42" eb="44">
      <t>ホジョ</t>
    </rPh>
    <rPh sb="44" eb="46">
      <t>キジュン</t>
    </rPh>
    <rPh sb="46" eb="48">
      <t>ゲツガク</t>
    </rPh>
    <rPh sb="49" eb="50">
      <t>ジョウ</t>
    </rPh>
    <rPh sb="52" eb="54">
      <t>キンガク</t>
    </rPh>
    <rPh sb="55" eb="57">
      <t>ニュウリョク</t>
    </rPh>
    <phoneticPr fontId="2"/>
  </si>
  <si>
    <t>　　表右のb単位数欄に該当単位数の合計を入力してください。</t>
    <rPh sb="2" eb="3">
      <t>ヒョウ</t>
    </rPh>
    <rPh sb="3" eb="4">
      <t>ミギ</t>
    </rPh>
    <rPh sb="6" eb="9">
      <t>タンイスウ</t>
    </rPh>
    <rPh sb="9" eb="10">
      <t>ラン</t>
    </rPh>
    <rPh sb="11" eb="13">
      <t>ガイトウ</t>
    </rPh>
    <rPh sb="13" eb="15">
      <t>タンイ</t>
    </rPh>
    <rPh sb="15" eb="16">
      <t>スウ</t>
    </rPh>
    <rPh sb="17" eb="19">
      <t>ゴウケイ</t>
    </rPh>
    <rPh sb="20" eb="22">
      <t>ニュウリョク</t>
    </rPh>
    <phoneticPr fontId="2"/>
  </si>
  <si>
    <r>
      <t>　</t>
    </r>
    <r>
      <rPr>
        <b/>
        <sz val="11"/>
        <color auto="1"/>
        <rFont val="ＭＳ Ｐゴシック"/>
      </rPr>
      <t>（１）利用者個人別に経費を算出することが</t>
    </r>
    <r>
      <rPr>
        <b/>
        <u/>
        <sz val="11"/>
        <color auto="1"/>
        <rFont val="ＭＳ Ｐゴシック"/>
      </rPr>
      <t>できる</t>
    </r>
    <r>
      <rPr>
        <b/>
        <sz val="11"/>
        <color auto="1"/>
        <rFont val="ＭＳ Ｐゴシック"/>
      </rPr>
      <t>場合</t>
    </r>
  </si>
  <si>
    <r>
      <t>　　一住居での定員数を入力してください</t>
    </r>
    <r>
      <rPr>
        <b/>
        <sz val="11"/>
        <color auto="1"/>
        <rFont val="ＭＳ Ｐゴシック"/>
      </rPr>
      <t>（実際の利用者数ではありません）</t>
    </r>
    <r>
      <rPr>
        <sz val="11"/>
        <color auto="1"/>
        <rFont val="ＭＳ Ｐゴシック"/>
      </rPr>
      <t>。</t>
    </r>
    <rPh sb="2" eb="3">
      <t>イチ</t>
    </rPh>
    <rPh sb="3" eb="5">
      <t>ジュウキョ</t>
    </rPh>
    <rPh sb="7" eb="9">
      <t>テイイン</t>
    </rPh>
    <rPh sb="9" eb="10">
      <t>スウ</t>
    </rPh>
    <rPh sb="11" eb="13">
      <t>ニュウリョク</t>
    </rPh>
    <rPh sb="20" eb="22">
      <t>ジッサイ</t>
    </rPh>
    <rPh sb="23" eb="25">
      <t>リヨウ</t>
    </rPh>
    <rPh sb="25" eb="26">
      <t>シャ</t>
    </rPh>
    <rPh sb="26" eb="27">
      <t>スウ</t>
    </rPh>
    <phoneticPr fontId="2"/>
  </si>
  <si>
    <t>令和6年度歳入歳出予算書抄本</t>
    <rPh sb="0" eb="1">
      <t>レイ</t>
    </rPh>
    <rPh sb="1" eb="2">
      <t>ワ</t>
    </rPh>
    <rPh sb="3" eb="4">
      <t>ネン</t>
    </rPh>
    <rPh sb="4" eb="5">
      <t>ド</t>
    </rPh>
    <rPh sb="5" eb="7">
      <t>サイニュウ</t>
    </rPh>
    <rPh sb="7" eb="9">
      <t>サイシュツ</t>
    </rPh>
    <rPh sb="9" eb="11">
      <t>ヨサン</t>
    </rPh>
    <rPh sb="11" eb="12">
      <t>ショ</t>
    </rPh>
    <rPh sb="12" eb="14">
      <t>ショウホン</t>
    </rPh>
    <phoneticPr fontId="2"/>
  </si>
  <si>
    <t>野田市障がい者等グループホーム運営費補助金交付申請書【別記第1号様式〔第6条〕】</t>
  </si>
  <si>
    <t>運営費補助金所要額見込調書〔その1〕【第2号様式〔第6条第1号〕】</t>
  </si>
  <si>
    <t>当年度事業計画書〔任意様式〕</t>
  </si>
  <si>
    <t>前年度事業実績報告書〔任意様式〕〔前年度に補助金交付された事業者のみ〕</t>
  </si>
  <si>
    <t>なし</t>
  </si>
  <si>
    <t>共同生活援助サービス費、入院時支援特別加算、長期入院時支援特別加算、帰宅時支援加算及び長期帰宅時支援加算の額、人員配置体制加算</t>
    <rPh sb="0" eb="2">
      <t>キョウドウ</t>
    </rPh>
    <rPh sb="55" eb="59">
      <t>ジンインハイチ</t>
    </rPh>
    <rPh sb="59" eb="63">
      <t>タイセイカサン</t>
    </rPh>
    <phoneticPr fontId="2"/>
  </si>
  <si>
    <t>補助基準額リスト参照</t>
    <rPh sb="0" eb="5">
      <t>ホジョキジュンガク</t>
    </rPh>
    <rPh sb="8" eb="10">
      <t>サンショウ</t>
    </rPh>
    <phoneticPr fontId="2"/>
  </si>
  <si>
    <t>・人員配置体制加算</t>
    <rPh sb="1" eb="9">
      <t>ジンインハイチタイセイカサン</t>
    </rPh>
    <phoneticPr fontId="2"/>
  </si>
  <si>
    <t>人員配置</t>
    <rPh sb="0" eb="2">
      <t>ジンイン</t>
    </rPh>
    <rPh sb="2" eb="4">
      <t>ハイチ</t>
    </rPh>
    <phoneticPr fontId="2"/>
  </si>
  <si>
    <t>　　当該加算について、３０：１の場合「３０」、１２：１の場合「１２」、当加算がない場合は「なし」と入力してください。</t>
    <rPh sb="2" eb="4">
      <t>トウガイ</t>
    </rPh>
    <rPh sb="4" eb="6">
      <t>カサン</t>
    </rPh>
    <rPh sb="16" eb="18">
      <t>バアイ</t>
    </rPh>
    <rPh sb="28" eb="30">
      <t>バアイ</t>
    </rPh>
    <rPh sb="35" eb="36">
      <t>トウ</t>
    </rPh>
    <rPh sb="36" eb="38">
      <t>カサン</t>
    </rPh>
    <rPh sb="41" eb="43">
      <t>バアイ</t>
    </rPh>
    <rPh sb="49" eb="51">
      <t>ニュウリョク</t>
    </rPh>
    <phoneticPr fontId="2"/>
  </si>
  <si>
    <t>※5　aのうち共同生活介護サービス費等の額</t>
    <rPh sb="7" eb="9">
      <t>キョウドウ</t>
    </rPh>
    <rPh sb="9" eb="11">
      <t>セイカツ</t>
    </rPh>
    <rPh sb="11" eb="13">
      <t>カイゴ</t>
    </rPh>
    <rPh sb="17" eb="18">
      <t>ヒ</t>
    </rPh>
    <rPh sb="18" eb="19">
      <t>トウ</t>
    </rPh>
    <rPh sb="20" eb="21">
      <t>ガク</t>
    </rPh>
    <phoneticPr fontId="2"/>
  </si>
  <si>
    <t>※6　一人当たりの補助基準月額</t>
    <rPh sb="3" eb="5">
      <t>ヒトリ</t>
    </rPh>
    <rPh sb="5" eb="6">
      <t>ア</t>
    </rPh>
    <rPh sb="9" eb="11">
      <t>ホジョ</t>
    </rPh>
    <rPh sb="11" eb="13">
      <t>キジュン</t>
    </rPh>
    <rPh sb="13" eb="15">
      <t>ゲツガク</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</si>
</sst>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quot;日&quot;"/>
    <numFmt numFmtId="177" formatCode="#,##0_ "/>
    <numFmt numFmtId="178" formatCode="#&quot;:1&quot;"/>
    <numFmt numFmtId="179" formatCode="#,###&quot;人&quot;"/>
    <numFmt numFmtId="180" formatCode="00.00"/>
    <numFmt numFmtId="181" formatCode="#&quot;月&quot;"/>
    <numFmt numFmtId="182" formatCode="#,##0&quot;日&quot;"/>
    <numFmt numFmtId="183" formatCode="#,###&quot;円&quot;"/>
    <numFmt numFmtId="184" formatCode="#&quot;人&quot;"/>
  </numFmts>
  <fonts count="29">
    <font>
      <sz val="11"/>
      <color auto="1"/>
      <name val="ＭＳ Ｐゴシック"/>
      <family val="3"/>
    </font>
    <font>
      <sz val="11"/>
      <color theme="1"/>
      <name val="ＭＳ Ｐゴシック"/>
      <family val="3"/>
      <scheme val="minor"/>
    </font>
    <font>
      <sz val="6"/>
      <color auto="1"/>
      <name val="ＭＳ Ｐゴシック"/>
      <family val="3"/>
    </font>
    <font>
      <sz val="11"/>
      <color auto="1"/>
      <name val="ＭＳ 明朝"/>
      <family val="1"/>
    </font>
    <font>
      <sz val="14"/>
      <color auto="1"/>
      <name val="ＭＳ Ｐゴシック"/>
      <family val="3"/>
    </font>
    <font>
      <b/>
      <sz val="16"/>
      <color auto="1"/>
      <name val="ＭＳ Ｐゴシック"/>
      <family val="3"/>
    </font>
    <font>
      <b/>
      <sz val="14"/>
      <color auto="1"/>
      <name val="ＭＳ Ｐゴシック"/>
      <family val="3"/>
    </font>
    <font>
      <sz val="16"/>
      <color auto="1"/>
      <name val="ＭＳ Ｐゴシック"/>
      <family val="3"/>
    </font>
    <font>
      <sz val="12"/>
      <color auto="1"/>
      <name val="ＭＳ Ｐゴシック"/>
      <family val="3"/>
    </font>
    <font>
      <b/>
      <sz val="11"/>
      <color auto="1"/>
      <name val="ＭＳ Ｐゴシック"/>
      <family val="3"/>
    </font>
    <font>
      <sz val="6"/>
      <color auto="1"/>
      <name val="ＭＳ 明朝"/>
      <family val="1"/>
    </font>
    <font>
      <sz val="11"/>
      <color auto="1"/>
      <name val="HGS創英角ﾎﾟｯﾌﾟ体"/>
      <family val="3"/>
    </font>
    <font>
      <strike/>
      <sz val="11"/>
      <color auto="1"/>
      <name val="ＭＳ Ｐゴシック"/>
      <family val="3"/>
    </font>
    <font>
      <sz val="8"/>
      <color auto="1"/>
      <name val="ＭＳ 明朝"/>
      <family val="1"/>
    </font>
    <font>
      <sz val="9"/>
      <color auto="1"/>
      <name val="HG創英角ﾎﾟｯﾌﾟ体"/>
      <family val="3"/>
    </font>
    <font>
      <sz val="9"/>
      <color auto="1"/>
      <name val="ＭＳ 明朝"/>
      <family val="1"/>
    </font>
    <font>
      <sz val="11"/>
      <color auto="1"/>
      <name val="HG創英角ﾎﾟｯﾌﾟ体"/>
      <family val="3"/>
    </font>
    <font>
      <sz val="11"/>
      <color auto="1"/>
      <name val="HGP創英角ﾎﾟｯﾌﾟ体"/>
      <family val="3"/>
    </font>
    <font>
      <sz val="8"/>
      <color auto="1"/>
      <name val="ＭＳ Ｐゴシック"/>
      <family val="3"/>
    </font>
    <font>
      <sz val="8"/>
      <color auto="1"/>
      <name val="HG創英角ﾎﾟｯﾌﾟ体"/>
      <family val="3"/>
    </font>
    <font>
      <sz val="10"/>
      <color auto="1"/>
      <name val="ＭＳ 明朝"/>
      <family val="1"/>
    </font>
    <font>
      <sz val="10"/>
      <color auto="1"/>
      <name val="ＭＳ Ｐゴシック"/>
      <family val="3"/>
    </font>
    <font>
      <sz val="6"/>
      <color auto="1"/>
      <name val="游ゴシック"/>
      <family val="3"/>
    </font>
    <font>
      <sz val="11"/>
      <color theme="0"/>
      <name val="ＭＳ 明朝"/>
      <family val="1"/>
    </font>
    <font>
      <sz val="12"/>
      <color auto="1"/>
      <name val="ＭＳ 明朝"/>
      <family val="1"/>
    </font>
    <font>
      <sz val="11"/>
      <color auto="1"/>
      <name val="ＭＳ Ｐゴシック"/>
      <family val="3"/>
    </font>
    <font>
      <sz val="9"/>
      <color auto="1"/>
      <name val="ＭＳ Ｐゴシック"/>
      <family val="3"/>
    </font>
    <font>
      <b/>
      <sz val="12"/>
      <color auto="1"/>
      <name val="ＭＳ Ｐゴシック"/>
      <family val="3"/>
    </font>
    <font>
      <b/>
      <sz val="11"/>
      <color theme="1"/>
      <name val="ＭＳ Ｐゴシック"/>
      <family val="3"/>
      <scheme val="minor"/>
    </font>
  </fonts>
  <fills count="10">
    <fill>
      <patternFill patternType="none"/>
    </fill>
    <fill>
      <patternFill patternType="gray125"/>
    </fill>
    <fill>
      <patternFill patternType="solid">
        <fgColor indexed="51"/>
        <bgColor indexed="64"/>
      </patternFill>
    </fill>
    <fill>
      <patternFill patternType="solid">
        <fgColor indexed="43"/>
        <bgColor indexed="64"/>
      </patternFill>
    </fill>
    <fill>
      <patternFill patternType="solid">
        <fgColor indexed="47"/>
        <bgColor indexed="64"/>
      </patternFill>
    </fill>
    <fill>
      <patternFill patternType="solid">
        <fgColor theme="9" tint="0.4"/>
        <bgColor indexed="64"/>
      </patternFill>
    </fill>
    <fill>
      <patternFill patternType="solid">
        <fgColor theme="6" tint="0.6"/>
        <bgColor indexed="64"/>
      </patternFill>
    </fill>
    <fill>
      <patternFill patternType="solid">
        <fgColor theme="0" tint="-0.25"/>
        <bgColor indexed="64"/>
      </patternFill>
    </fill>
    <fill>
      <patternFill patternType="solid">
        <fgColor rgb="FFFFFF66"/>
        <bgColor indexed="64"/>
      </patternFill>
    </fill>
    <fill>
      <patternFill patternType="solid">
        <fgColor rgb="FFFFFF00"/>
        <bgColor indexed="64"/>
      </patternFill>
    </fill>
  </fills>
  <borders count="5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top/>
      <bottom style="medium">
        <color auto="1"/>
      </bottom>
      <diagonal/>
    </border>
    <border>
      <left/>
      <right style="thin">
        <color auto="1"/>
      </right>
      <top/>
      <bottom/>
      <diagonal/>
    </border>
    <border>
      <left style="thin">
        <color auto="1"/>
      </left>
      <right style="thin">
        <color indexed="64"/>
      </right>
      <top style="thin">
        <color indexed="64"/>
      </top>
      <bottom style="thin">
        <color indexed="64"/>
      </bottom>
      <diagonal/>
    </border>
    <border>
      <left/>
      <right/>
      <top style="medium">
        <color auto="1"/>
      </top>
      <bottom/>
      <diagonal/>
    </border>
    <border>
      <left/>
      <right style="medium">
        <color auto="1"/>
      </right>
      <top/>
      <bottom/>
      <diagonal/>
    </border>
    <border>
      <left/>
      <right style="medium">
        <color auto="1"/>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auto="1"/>
      </bottom>
      <diagonal/>
    </border>
    <border>
      <left/>
      <right/>
      <top style="thin">
        <color auto="1"/>
      </top>
      <bottom/>
      <diagonal/>
    </border>
  </borders>
  <cellStyleXfs count="9">
    <xf numFmtId="0" fontId="0" fillId="0" borderId="0" applyBorder="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25" fillId="0" borderId="0" applyFont="0" applyFill="0" applyBorder="0" applyAlignment="0" applyProtection="0"/>
  </cellStyleXfs>
  <cellXfs count="299">
    <xf numFmtId="0" fontId="0" fillId="0" borderId="0" xfId="0"/>
    <xf numFmtId="0" fontId="3" fillId="0" borderId="0" xfId="0" applyFont="1"/>
    <xf numFmtId="0" fontId="4" fillId="0" borderId="0" xfId="0" applyFont="1"/>
    <xf numFmtId="0" fontId="3" fillId="0" borderId="0" xfId="0" applyFont="1" applyAlignment="1">
      <alignment vertical="center"/>
    </xf>
    <xf numFmtId="0" fontId="0" fillId="0" borderId="0" xfId="0"/>
    <xf numFmtId="0" fontId="5" fillId="2" borderId="1" xfId="0" applyFont="1" applyFill="1" applyBorder="1"/>
    <xf numFmtId="0" fontId="6" fillId="0" borderId="0" xfId="0" applyFont="1"/>
    <xf numFmtId="0" fontId="6" fillId="3" borderId="0" xfId="0" applyFont="1" applyFill="1"/>
    <xf numFmtId="0" fontId="3" fillId="0" borderId="2" xfId="0" applyFont="1" applyBorder="1"/>
    <xf numFmtId="0" fontId="3" fillId="0" borderId="3" xfId="0" applyFont="1" applyBorder="1"/>
    <xf numFmtId="0" fontId="3" fillId="0" borderId="3" xfId="0" applyFont="1" applyBorder="1" applyAlignment="1">
      <alignment vertical="center"/>
    </xf>
    <xf numFmtId="0" fontId="3" fillId="0" borderId="4" xfId="0" applyFont="1" applyBorder="1"/>
    <xf numFmtId="0" fontId="0" fillId="0" borderId="2" xfId="0" applyBorder="1"/>
    <xf numFmtId="0" fontId="0" fillId="0" borderId="3" xfId="0" applyBorder="1"/>
    <xf numFmtId="0" fontId="0" fillId="0" borderId="4" xfId="0" applyBorder="1"/>
    <xf numFmtId="0" fontId="7" fillId="2" borderId="5" xfId="0" applyFont="1" applyFill="1" applyBorder="1"/>
    <xf numFmtId="0" fontId="8" fillId="0" borderId="0" xfId="0" applyFont="1"/>
    <xf numFmtId="0" fontId="3" fillId="0" borderId="6" xfId="0" applyFont="1" applyBorder="1"/>
    <xf numFmtId="0" fontId="3" fillId="0" borderId="0" xfId="0" applyFont="1" applyBorder="1"/>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Fill="1" applyBorder="1" applyAlignment="1">
      <alignment horizontal="left" vertical="center"/>
    </xf>
    <xf numFmtId="0" fontId="9" fillId="4" borderId="2" xfId="0" applyFont="1" applyFill="1" applyBorder="1"/>
    <xf numFmtId="0" fontId="0" fillId="4" borderId="3" xfId="0" applyFill="1" applyBorder="1"/>
    <xf numFmtId="0" fontId="0" fillId="4" borderId="4" xfId="0" applyFill="1" applyBorder="1"/>
    <xf numFmtId="0" fontId="0" fillId="0" borderId="6" xfId="0" applyBorder="1"/>
    <xf numFmtId="0" fontId="10" fillId="0" borderId="0" xfId="0" applyFont="1" applyBorder="1"/>
    <xf numFmtId="0" fontId="3" fillId="0" borderId="12" xfId="0" applyFont="1" applyBorder="1"/>
    <xf numFmtId="0" fontId="3" fillId="0" borderId="13" xfId="0" applyFont="1" applyBorder="1" applyAlignment="1">
      <alignment horizontal="center" vertical="center"/>
    </xf>
    <xf numFmtId="0" fontId="3" fillId="0" borderId="14" xfId="0" applyFont="1" applyBorder="1"/>
    <xf numFmtId="0" fontId="3" fillId="0" borderId="15" xfId="0" applyFont="1" applyBorder="1" applyAlignment="1">
      <alignment horizontal="center" vertical="center"/>
    </xf>
    <xf numFmtId="0" fontId="0" fillId="0" borderId="11" xfId="0" applyBorder="1"/>
    <xf numFmtId="176" fontId="11" fillId="5" borderId="10" xfId="0" applyNumberFormat="1" applyFont="1" applyFill="1" applyBorder="1" applyAlignment="1" applyProtection="1">
      <alignment vertical="center"/>
      <protection locked="0"/>
    </xf>
    <xf numFmtId="0" fontId="3" fillId="0" borderId="16" xfId="0" applyFont="1" applyBorder="1" applyAlignment="1" applyProtection="1">
      <alignment vertical="center"/>
    </xf>
    <xf numFmtId="0" fontId="3" fillId="0" borderId="11" xfId="0" applyFont="1" applyBorder="1"/>
    <xf numFmtId="0" fontId="0" fillId="4" borderId="6" xfId="0" applyFill="1" applyBorder="1"/>
    <xf numFmtId="0" fontId="0" fillId="4" borderId="0" xfId="0" applyFill="1" applyBorder="1"/>
    <xf numFmtId="0" fontId="0" fillId="4" borderId="11" xfId="0" applyFill="1" applyBorder="1"/>
    <xf numFmtId="0" fontId="12" fillId="4" borderId="6" xfId="0" applyFont="1" applyFill="1" applyBorder="1"/>
    <xf numFmtId="0" fontId="12" fillId="4" borderId="0" xfId="0" applyFont="1" applyFill="1" applyBorder="1"/>
    <xf numFmtId="0" fontId="12" fillId="4" borderId="0" xfId="0" applyFont="1" applyFill="1"/>
    <xf numFmtId="0" fontId="0" fillId="4" borderId="0" xfId="0" applyFill="1"/>
    <xf numFmtId="0" fontId="13" fillId="0" borderId="17" xfId="0" applyFont="1" applyBorder="1" applyAlignment="1">
      <alignment horizontal="center"/>
    </xf>
    <xf numFmtId="0" fontId="13" fillId="0" borderId="18" xfId="0" applyFont="1" applyBorder="1" applyAlignment="1">
      <alignment horizontal="center"/>
    </xf>
    <xf numFmtId="0" fontId="10" fillId="0" borderId="19" xfId="0" applyFont="1" applyBorder="1" applyAlignment="1">
      <alignment horizontal="center"/>
    </xf>
    <xf numFmtId="177" fontId="14" fillId="4" borderId="20" xfId="0" applyNumberFormat="1" applyFont="1" applyFill="1" applyBorder="1" applyAlignment="1" applyProtection="1">
      <alignment horizontal="right" vertical="center"/>
    </xf>
    <xf numFmtId="177" fontId="15" fillId="4" borderId="20" xfId="0" applyNumberFormat="1" applyFont="1" applyFill="1" applyBorder="1" applyAlignment="1" applyProtection="1">
      <alignment horizontal="right" vertical="center"/>
    </xf>
    <xf numFmtId="177" fontId="10" fillId="0" borderId="21" xfId="0" applyNumberFormat="1" applyFont="1" applyBorder="1" applyProtection="1"/>
    <xf numFmtId="178" fontId="16" fillId="5" borderId="10" xfId="0" applyNumberFormat="1" applyFont="1" applyFill="1" applyBorder="1" applyAlignment="1" applyProtection="1">
      <alignment vertical="center"/>
      <protection locked="0"/>
    </xf>
    <xf numFmtId="0" fontId="10" fillId="0" borderId="0" xfId="0" applyFont="1" applyBorder="1" applyAlignment="1">
      <alignment horizontal="distributed" vertical="center"/>
    </xf>
    <xf numFmtId="0" fontId="7" fillId="2" borderId="22" xfId="0" applyFont="1" applyFill="1" applyBorder="1"/>
    <xf numFmtId="179" fontId="16" fillId="5" borderId="10" xfId="0" applyNumberFormat="1" applyFont="1" applyFill="1" applyBorder="1" applyAlignment="1" applyProtection="1">
      <alignment vertical="center"/>
      <protection locked="0"/>
    </xf>
    <xf numFmtId="0" fontId="13" fillId="0" borderId="23" xfId="0" applyFont="1" applyBorder="1" applyAlignment="1">
      <alignment horizontal="center"/>
    </xf>
    <xf numFmtId="0" fontId="13" fillId="0" borderId="0" xfId="0" applyFont="1" applyBorder="1" applyAlignment="1">
      <alignment horizontal="center"/>
    </xf>
    <xf numFmtId="0" fontId="10" fillId="0" borderId="24" xfId="0" applyFont="1" applyBorder="1" applyAlignment="1">
      <alignment horizontal="center"/>
    </xf>
    <xf numFmtId="177" fontId="14" fillId="0" borderId="25" xfId="0" applyNumberFormat="1" applyFont="1" applyBorder="1" applyAlignment="1" applyProtection="1">
      <alignment horizontal="right" vertical="center"/>
    </xf>
    <xf numFmtId="177" fontId="15" fillId="0" borderId="25" xfId="0" applyNumberFormat="1" applyFont="1" applyBorder="1" applyAlignment="1" applyProtection="1">
      <alignment horizontal="right" vertical="center"/>
    </xf>
    <xf numFmtId="177" fontId="10" fillId="0" borderId="26" xfId="0" applyNumberFormat="1" applyFont="1" applyBorder="1" applyProtection="1"/>
    <xf numFmtId="0" fontId="7" fillId="0" borderId="0" xfId="0" applyFont="1"/>
    <xf numFmtId="0" fontId="7" fillId="0" borderId="0" xfId="0" applyFont="1" applyFill="1" applyBorder="1"/>
    <xf numFmtId="0" fontId="3" fillId="0" borderId="24" xfId="0" applyFont="1" applyBorder="1"/>
    <xf numFmtId="0" fontId="3" fillId="0" borderId="27" xfId="0" applyFont="1" applyBorder="1" applyAlignment="1">
      <alignment horizontal="center" vertical="center"/>
    </xf>
    <xf numFmtId="46" fontId="17" fillId="5" borderId="10" xfId="0" quotePrefix="1" applyNumberFormat="1" applyFont="1" applyFill="1" applyBorder="1" applyAlignment="1">
      <alignment horizontal="right"/>
    </xf>
    <xf numFmtId="0" fontId="3" fillId="0" borderId="10" xfId="0" applyFont="1" applyBorder="1" applyAlignment="1" applyProtection="1">
      <alignment vertical="center"/>
    </xf>
    <xf numFmtId="0" fontId="9" fillId="4" borderId="6" xfId="0" applyFont="1" applyFill="1" applyBorder="1"/>
    <xf numFmtId="177" fontId="14" fillId="0" borderId="20" xfId="0" applyNumberFormat="1" applyFont="1" applyBorder="1" applyAlignment="1" applyProtection="1">
      <alignment horizontal="right" vertical="center"/>
    </xf>
    <xf numFmtId="177" fontId="15" fillId="0" borderId="20" xfId="0" applyNumberFormat="1" applyFont="1" applyBorder="1" applyAlignment="1" applyProtection="1">
      <alignment horizontal="right" vertical="center"/>
    </xf>
    <xf numFmtId="0" fontId="16" fillId="4" borderId="24" xfId="0" applyFont="1" applyFill="1" applyBorder="1" applyProtection="1">
      <protection locked="0"/>
    </xf>
    <xf numFmtId="0" fontId="16" fillId="4" borderId="24" xfId="0" applyFont="1" applyFill="1" applyBorder="1" applyAlignment="1" applyProtection="1">
      <alignment horizontal="right"/>
      <protection locked="0"/>
    </xf>
    <xf numFmtId="0" fontId="3" fillId="0" borderId="25" xfId="0" applyFont="1" applyBorder="1" applyAlignment="1">
      <alignment horizontal="center" vertical="center"/>
    </xf>
    <xf numFmtId="177" fontId="11" fillId="5" borderId="10" xfId="0" applyNumberFormat="1" applyFont="1" applyFill="1" applyBorder="1" applyAlignment="1" applyProtection="1">
      <alignment vertical="center"/>
      <protection locked="0"/>
    </xf>
    <xf numFmtId="177" fontId="11" fillId="0" borderId="10" xfId="0" applyNumberFormat="1" applyFont="1" applyBorder="1" applyAlignment="1">
      <alignment vertical="center"/>
    </xf>
    <xf numFmtId="0" fontId="10" fillId="0" borderId="24" xfId="0" applyFont="1" applyBorder="1"/>
    <xf numFmtId="0" fontId="3" fillId="0" borderId="7" xfId="0" applyFont="1" applyBorder="1" applyAlignment="1">
      <alignment horizontal="left" vertical="center"/>
    </xf>
    <xf numFmtId="0" fontId="13" fillId="0" borderId="8" xfId="0" applyFont="1" applyBorder="1" applyAlignment="1">
      <alignment vertical="top" wrapText="1"/>
    </xf>
    <xf numFmtId="0" fontId="18" fillId="0" borderId="8" xfId="0" applyFont="1" applyBorder="1" applyAlignment="1">
      <alignment wrapText="1"/>
    </xf>
    <xf numFmtId="3" fontId="16" fillId="6" borderId="10" xfId="0" applyNumberFormat="1" applyFont="1" applyFill="1" applyBorder="1" applyAlignment="1" applyProtection="1">
      <alignment vertical="center"/>
      <protection locked="0"/>
    </xf>
    <xf numFmtId="0" fontId="10" fillId="0" borderId="0" xfId="0" applyFont="1" applyBorder="1" applyAlignment="1">
      <alignment vertical="center"/>
    </xf>
    <xf numFmtId="0" fontId="10" fillId="0" borderId="24" xfId="0" applyFont="1" applyBorder="1" applyAlignment="1"/>
    <xf numFmtId="0" fontId="10" fillId="0" borderId="24" xfId="0" applyFont="1" applyBorder="1" applyAlignment="1">
      <alignment horizontal="right"/>
    </xf>
    <xf numFmtId="0" fontId="10" fillId="0" borderId="27" xfId="0" applyFont="1" applyBorder="1" applyAlignment="1">
      <alignment horizontal="center"/>
    </xf>
    <xf numFmtId="0" fontId="10" fillId="0" borderId="28" xfId="0" applyFont="1" applyBorder="1" applyAlignment="1">
      <alignment horizontal="center"/>
    </xf>
    <xf numFmtId="0" fontId="10" fillId="0" borderId="29" xfId="0" applyFont="1" applyBorder="1" applyAlignment="1">
      <alignment horizontal="center"/>
    </xf>
    <xf numFmtId="177" fontId="14" fillId="0" borderId="30" xfId="0" applyNumberFormat="1" applyFont="1" applyBorder="1" applyAlignment="1" applyProtection="1">
      <alignment horizontal="right" vertical="center"/>
    </xf>
    <xf numFmtId="177" fontId="15" fillId="0" borderId="30" xfId="0" applyNumberFormat="1" applyFont="1" applyBorder="1" applyAlignment="1" applyProtection="1">
      <alignment horizontal="right" vertical="center"/>
    </xf>
    <xf numFmtId="0" fontId="16" fillId="4" borderId="24" xfId="0" applyFont="1" applyFill="1" applyBorder="1" applyAlignment="1" applyProtection="1">
      <alignment horizontal="center"/>
      <protection locked="0"/>
    </xf>
    <xf numFmtId="0" fontId="3" fillId="0" borderId="12" xfId="0" applyFont="1" applyBorder="1" applyAlignment="1">
      <alignment horizontal="center" vertical="center"/>
    </xf>
    <xf numFmtId="0" fontId="3" fillId="0" borderId="14" xfId="0" applyFont="1" applyBorder="1" applyAlignment="1">
      <alignment horizontal="center" vertical="center"/>
    </xf>
    <xf numFmtId="3" fontId="16" fillId="6" borderId="15" xfId="0" applyNumberFormat="1" applyFont="1" applyFill="1" applyBorder="1" applyAlignment="1" applyProtection="1">
      <alignment vertical="center"/>
      <protection locked="0"/>
    </xf>
    <xf numFmtId="177" fontId="11" fillId="0" borderId="15" xfId="0" applyNumberFormat="1" applyFont="1" applyBorder="1" applyAlignment="1">
      <alignment vertical="center"/>
    </xf>
    <xf numFmtId="0" fontId="9" fillId="4" borderId="0" xfId="0" applyFont="1" applyFill="1" applyBorder="1"/>
    <xf numFmtId="0" fontId="9" fillId="4" borderId="0" xfId="0" applyFont="1" applyFill="1"/>
    <xf numFmtId="0" fontId="13" fillId="0" borderId="7" xfId="0" applyFont="1" applyBorder="1"/>
    <xf numFmtId="0" fontId="13" fillId="0" borderId="8" xfId="0" applyFont="1" applyBorder="1" applyAlignment="1">
      <alignment horizontal="center" vertical="center"/>
    </xf>
    <xf numFmtId="0" fontId="10" fillId="0" borderId="9" xfId="0" applyFont="1" applyBorder="1"/>
    <xf numFmtId="177" fontId="19" fillId="4" borderId="10" xfId="0" applyNumberFormat="1" applyFont="1" applyFill="1" applyBorder="1" applyAlignment="1" applyProtection="1">
      <alignment horizontal="right" vertical="center"/>
    </xf>
    <xf numFmtId="177" fontId="15" fillId="4" borderId="10" xfId="0" applyNumberFormat="1" applyFont="1" applyFill="1" applyBorder="1" applyAlignment="1" applyProtection="1">
      <alignment horizontal="right" vertical="center"/>
    </xf>
    <xf numFmtId="177" fontId="10" fillId="0" borderId="16" xfId="0" applyNumberFormat="1" applyFont="1" applyBorder="1" applyProtection="1"/>
    <xf numFmtId="0" fontId="3" fillId="0" borderId="24" xfId="0" applyFont="1" applyBorder="1" applyAlignment="1">
      <alignment horizontal="center"/>
    </xf>
    <xf numFmtId="0" fontId="3" fillId="0" borderId="28" xfId="0" applyFont="1" applyBorder="1" applyAlignment="1">
      <alignment horizontal="center" vertical="center"/>
    </xf>
    <xf numFmtId="0" fontId="3" fillId="0" borderId="29" xfId="0" applyFont="1" applyBorder="1" applyAlignment="1">
      <alignment horizontal="left" vertical="center"/>
    </xf>
    <xf numFmtId="3" fontId="16" fillId="6" borderId="30" xfId="0" applyNumberFormat="1" applyFont="1" applyFill="1" applyBorder="1" applyAlignment="1" applyProtection="1">
      <alignment vertical="center"/>
      <protection locked="0"/>
    </xf>
    <xf numFmtId="177" fontId="11" fillId="0" borderId="30" xfId="0" applyNumberFormat="1" applyFont="1" applyBorder="1" applyAlignment="1">
      <alignment vertical="center"/>
    </xf>
    <xf numFmtId="0" fontId="0" fillId="4" borderId="31" xfId="0" applyFill="1" applyBorder="1"/>
    <xf numFmtId="0" fontId="0" fillId="4" borderId="32" xfId="0" applyFill="1" applyBorder="1"/>
    <xf numFmtId="0" fontId="0" fillId="4" borderId="33" xfId="0" applyFill="1" applyBorder="1"/>
    <xf numFmtId="0" fontId="0" fillId="0" borderId="31" xfId="0" applyBorder="1"/>
    <xf numFmtId="0" fontId="0" fillId="0" borderId="32" xfId="0" applyBorder="1"/>
    <xf numFmtId="0" fontId="0" fillId="0" borderId="33" xfId="0" applyBorder="1"/>
    <xf numFmtId="0" fontId="3" fillId="0" borderId="24" xfId="0" applyFont="1" applyFill="1" applyBorder="1" applyAlignment="1" applyProtection="1">
      <alignment horizontal="center"/>
    </xf>
    <xf numFmtId="177" fontId="3" fillId="0" borderId="34" xfId="0" applyNumberFormat="1" applyFont="1" applyBorder="1" applyAlignment="1">
      <alignment horizontal="center" vertical="center"/>
    </xf>
    <xf numFmtId="177" fontId="3" fillId="0" borderId="35" xfId="0" applyNumberFormat="1" applyFont="1" applyBorder="1" applyAlignment="1">
      <alignment horizontal="center" vertical="center"/>
    </xf>
    <xf numFmtId="177" fontId="3" fillId="0" borderId="36" xfId="0" applyNumberFormat="1" applyFont="1" applyBorder="1" applyAlignment="1">
      <alignment horizontal="center" vertical="center"/>
    </xf>
    <xf numFmtId="177" fontId="16" fillId="0" borderId="15" xfId="0" applyNumberFormat="1" applyFont="1" applyBorder="1" applyAlignment="1">
      <alignment horizontal="center" vertical="center"/>
    </xf>
    <xf numFmtId="177" fontId="3" fillId="0" borderId="37" xfId="0" applyNumberFormat="1" applyFont="1" applyBorder="1" applyAlignment="1">
      <alignment horizontal="center" vertical="center"/>
    </xf>
    <xf numFmtId="177" fontId="3" fillId="0" borderId="38" xfId="0" applyNumberFormat="1" applyFont="1" applyBorder="1" applyAlignment="1">
      <alignment horizontal="center" vertical="center"/>
    </xf>
    <xf numFmtId="177" fontId="3" fillId="0" borderId="39" xfId="0" applyNumberFormat="1" applyFont="1" applyBorder="1" applyAlignment="1">
      <alignment horizontal="center" vertical="center"/>
    </xf>
    <xf numFmtId="177" fontId="16" fillId="0" borderId="30" xfId="0" applyNumberFormat="1" applyFont="1" applyBorder="1" applyAlignment="1">
      <alignment horizontal="center" vertical="center"/>
    </xf>
    <xf numFmtId="0" fontId="3" fillId="0" borderId="40" xfId="0" applyFont="1" applyBorder="1"/>
    <xf numFmtId="0" fontId="3" fillId="0" borderId="41" xfId="0" applyFont="1" applyBorder="1"/>
    <xf numFmtId="0" fontId="3" fillId="0" borderId="41" xfId="0" applyFont="1" applyBorder="1" applyAlignment="1">
      <alignment vertical="center"/>
    </xf>
    <xf numFmtId="3" fontId="20" fillId="0" borderId="30" xfId="0" applyNumberFormat="1" applyFont="1" applyBorder="1" applyAlignment="1">
      <alignment horizontal="left" vertical="top" wrapText="1"/>
    </xf>
    <xf numFmtId="0" fontId="21" fillId="0" borderId="30" xfId="0" applyFont="1" applyBorder="1" applyAlignment="1">
      <alignment horizontal="left" vertical="top"/>
    </xf>
    <xf numFmtId="0" fontId="21" fillId="0" borderId="42" xfId="0" applyFont="1" applyBorder="1" applyAlignment="1">
      <alignment horizontal="left" vertical="top"/>
    </xf>
    <xf numFmtId="3" fontId="16" fillId="5" borderId="30" xfId="0" applyNumberFormat="1" applyFont="1" applyFill="1" applyBorder="1" applyAlignment="1">
      <alignment vertical="center"/>
    </xf>
    <xf numFmtId="0" fontId="20" fillId="0" borderId="10" xfId="0" applyFont="1" applyBorder="1" applyAlignment="1">
      <alignment horizontal="center" vertical="top" wrapText="1"/>
    </xf>
    <xf numFmtId="0" fontId="21" fillId="0" borderId="10" xfId="0" applyFont="1" applyBorder="1" applyAlignment="1">
      <alignment horizontal="center" vertical="top"/>
    </xf>
    <xf numFmtId="0" fontId="16" fillId="5" borderId="10" xfId="0" applyFont="1" applyFill="1" applyBorder="1" applyAlignment="1">
      <alignment vertical="center"/>
    </xf>
    <xf numFmtId="0" fontId="3" fillId="0" borderId="43" xfId="0" applyFont="1" applyBorder="1"/>
    <xf numFmtId="3" fontId="3" fillId="0" borderId="15" xfId="0" applyNumberFormat="1" applyFont="1" applyBorder="1" applyAlignment="1">
      <alignment horizontal="center" vertical="top"/>
    </xf>
    <xf numFmtId="0" fontId="0" fillId="0" borderId="15" xfId="0" applyBorder="1" applyAlignment="1">
      <alignment horizontal="center" vertical="top"/>
    </xf>
    <xf numFmtId="2" fontId="16" fillId="5" borderId="15" xfId="0" applyNumberFormat="1" applyFont="1" applyFill="1" applyBorder="1" applyAlignment="1">
      <alignment vertical="center"/>
    </xf>
    <xf numFmtId="0" fontId="3" fillId="0" borderId="10" xfId="0" applyFont="1" applyBorder="1" applyAlignment="1">
      <alignment horizontal="center" vertical="top" wrapText="1"/>
    </xf>
    <xf numFmtId="0" fontId="0" fillId="0" borderId="10" xfId="0" applyBorder="1" applyAlignment="1">
      <alignment horizontal="center" vertical="top"/>
    </xf>
    <xf numFmtId="180" fontId="16" fillId="6" borderId="10" xfId="0" applyNumberFormat="1" applyFont="1" applyFill="1" applyBorder="1" applyAlignment="1">
      <alignment horizontal="right" vertical="center"/>
    </xf>
    <xf numFmtId="0" fontId="3" fillId="0" borderId="44" xfId="0" applyFont="1" applyBorder="1"/>
    <xf numFmtId="3" fontId="16" fillId="6" borderId="10" xfId="0" applyNumberFormat="1" applyFont="1" applyFill="1" applyBorder="1" applyAlignment="1">
      <alignment vertical="center"/>
    </xf>
    <xf numFmtId="0" fontId="3" fillId="0" borderId="45" xfId="0" applyFont="1" applyBorder="1"/>
    <xf numFmtId="0" fontId="3" fillId="0" borderId="44" xfId="0" applyFont="1" applyBorder="1" applyAlignment="1">
      <alignment vertical="center"/>
    </xf>
    <xf numFmtId="0" fontId="9" fillId="7" borderId="10" xfId="0" applyFont="1" applyFill="1" applyBorder="1" applyAlignment="1">
      <alignment vertical="center"/>
    </xf>
    <xf numFmtId="0" fontId="0" fillId="0" borderId="10" xfId="0" applyBorder="1" applyAlignment="1">
      <alignment vertical="center"/>
    </xf>
    <xf numFmtId="0" fontId="4" fillId="0" borderId="0" xfId="0" applyFont="1" applyAlignment="1">
      <alignment vertical="center"/>
    </xf>
    <xf numFmtId="0" fontId="6" fillId="0" borderId="0" xfId="0" applyFont="1" applyAlignment="1">
      <alignment vertical="center"/>
    </xf>
    <xf numFmtId="0" fontId="0" fillId="4" borderId="46" xfId="0" applyFill="1" applyBorder="1"/>
    <xf numFmtId="0" fontId="9" fillId="0" borderId="0" xfId="0" applyFont="1"/>
    <xf numFmtId="0" fontId="0" fillId="0" borderId="47" xfId="0" applyBorder="1"/>
    <xf numFmtId="0" fontId="0" fillId="0" borderId="48" xfId="0" applyBorder="1"/>
    <xf numFmtId="0" fontId="0" fillId="0" borderId="49" xfId="0" applyBorder="1"/>
    <xf numFmtId="0" fontId="0" fillId="0" borderId="1" xfId="0" applyBorder="1"/>
    <xf numFmtId="0" fontId="0" fillId="4" borderId="50" xfId="0" applyFill="1" applyBorder="1" applyAlignment="1" applyProtection="1">
      <alignment shrinkToFit="1"/>
      <protection locked="0"/>
    </xf>
    <xf numFmtId="0" fontId="0" fillId="4" borderId="51" xfId="0" applyFill="1" applyBorder="1" applyAlignment="1" applyProtection="1">
      <alignment shrinkToFit="1"/>
      <protection locked="0"/>
    </xf>
    <xf numFmtId="0" fontId="0" fillId="4" borderId="52" xfId="0" applyFill="1" applyBorder="1" applyAlignment="1" applyProtection="1">
      <alignment shrinkToFit="1"/>
      <protection locked="0"/>
    </xf>
    <xf numFmtId="0" fontId="0" fillId="4" borderId="53" xfId="0" applyFill="1" applyBorder="1" applyAlignment="1" applyProtection="1">
      <alignment shrinkToFit="1"/>
      <protection locked="0"/>
    </xf>
    <xf numFmtId="3" fontId="3" fillId="0" borderId="0" xfId="0" applyNumberFormat="1" applyFont="1"/>
    <xf numFmtId="0" fontId="23" fillId="0" borderId="0" xfId="0" applyFont="1" applyFill="1"/>
    <xf numFmtId="181" fontId="3" fillId="0" borderId="10" xfId="0" applyNumberFormat="1" applyFont="1" applyFill="1" applyBorder="1" applyAlignment="1">
      <alignment horizontal="center" vertical="center"/>
    </xf>
    <xf numFmtId="0" fontId="3" fillId="0" borderId="0" xfId="0" applyFont="1" applyFill="1" applyBorder="1" applyAlignment="1">
      <alignment horizontal="left" vertical="center"/>
    </xf>
    <xf numFmtId="182" fontId="3" fillId="4" borderId="10" xfId="0" applyNumberFormat="1" applyFont="1" applyFill="1" applyBorder="1" applyAlignment="1" applyProtection="1">
      <alignment vertical="center"/>
      <protection locked="0"/>
    </xf>
    <xf numFmtId="178" fontId="3" fillId="4" borderId="10" xfId="0" applyNumberFormat="1" applyFont="1" applyFill="1" applyBorder="1" applyAlignment="1" applyProtection="1">
      <alignment vertical="center"/>
      <protection locked="0"/>
    </xf>
    <xf numFmtId="179" fontId="3" fillId="4" borderId="10" xfId="0" applyNumberFormat="1" applyFont="1" applyFill="1" applyBorder="1" applyAlignment="1" applyProtection="1">
      <alignment vertical="center"/>
      <protection locked="0"/>
    </xf>
    <xf numFmtId="178" fontId="3" fillId="4" borderId="42" xfId="0" applyNumberFormat="1" applyFont="1" applyFill="1" applyBorder="1" applyAlignment="1" applyProtection="1">
      <alignment vertical="center"/>
      <protection locked="0"/>
    </xf>
    <xf numFmtId="0" fontId="3" fillId="0" borderId="42" xfId="0" applyFont="1" applyBorder="1" applyAlignment="1" applyProtection="1">
      <alignment vertical="center"/>
    </xf>
    <xf numFmtId="3" fontId="3" fillId="4" borderId="10" xfId="0" applyNumberFormat="1" applyFont="1" applyFill="1" applyBorder="1" applyAlignment="1" applyProtection="1">
      <alignment vertical="center"/>
      <protection locked="0"/>
    </xf>
    <xf numFmtId="3" fontId="3" fillId="0" borderId="10" xfId="0" applyNumberFormat="1" applyFont="1" applyBorder="1" applyAlignment="1">
      <alignment vertical="center"/>
    </xf>
    <xf numFmtId="177" fontId="3" fillId="0" borderId="10" xfId="0" applyNumberFormat="1" applyFont="1" applyBorder="1" applyAlignment="1">
      <alignment vertical="center"/>
    </xf>
    <xf numFmtId="0" fontId="3" fillId="4" borderId="24" xfId="0" applyNumberFormat="1" applyFont="1" applyFill="1" applyBorder="1" applyAlignment="1" applyProtection="1">
      <alignment horizontal="center"/>
      <protection locked="0"/>
    </xf>
    <xf numFmtId="0" fontId="3" fillId="4" borderId="25" xfId="0" applyNumberFormat="1" applyFont="1" applyFill="1" applyBorder="1" applyAlignment="1" applyProtection="1">
      <alignment horizontal="center" vertical="center"/>
      <protection locked="0"/>
    </xf>
    <xf numFmtId="0" fontId="2" fillId="0" borderId="8" xfId="0" applyFont="1" applyBorder="1" applyAlignment="1">
      <alignment vertical="top" wrapText="1"/>
    </xf>
    <xf numFmtId="3" fontId="3" fillId="6" borderId="10" xfId="0" applyNumberFormat="1" applyFont="1" applyFill="1" applyBorder="1" applyAlignment="1" applyProtection="1">
      <alignment vertical="center"/>
      <protection locked="0"/>
    </xf>
    <xf numFmtId="176" fontId="3" fillId="4" borderId="25" xfId="0" applyNumberFormat="1" applyFont="1" applyFill="1" applyBorder="1" applyAlignment="1" applyProtection="1">
      <alignment horizontal="center" vertical="center"/>
      <protection locked="0"/>
    </xf>
    <xf numFmtId="0" fontId="3" fillId="4" borderId="24" xfId="0" applyFont="1" applyFill="1" applyBorder="1" applyProtection="1">
      <protection locked="0"/>
    </xf>
    <xf numFmtId="3" fontId="3" fillId="6" borderId="15" xfId="0" applyNumberFormat="1" applyFont="1" applyFill="1" applyBorder="1" applyAlignment="1" applyProtection="1">
      <alignment vertical="center"/>
      <protection locked="0"/>
    </xf>
    <xf numFmtId="3" fontId="3" fillId="0" borderId="15" xfId="0" applyNumberFormat="1" applyFont="1" applyBorder="1" applyAlignment="1">
      <alignment vertical="center"/>
    </xf>
    <xf numFmtId="177" fontId="3" fillId="0" borderId="15" xfId="0" applyNumberFormat="1" applyFont="1" applyBorder="1" applyAlignment="1">
      <alignment vertical="center"/>
    </xf>
    <xf numFmtId="3" fontId="3" fillId="4" borderId="24" xfId="0" applyNumberFormat="1" applyFont="1" applyFill="1" applyBorder="1" applyAlignment="1" applyProtection="1">
      <alignment horizontal="center" vertical="center"/>
      <protection locked="0"/>
    </xf>
    <xf numFmtId="3" fontId="3" fillId="6" borderId="30" xfId="0" applyNumberFormat="1" applyFont="1" applyFill="1" applyBorder="1" applyAlignment="1" applyProtection="1">
      <alignment vertical="center"/>
      <protection locked="0"/>
    </xf>
    <xf numFmtId="3" fontId="3" fillId="0" borderId="30" xfId="0" applyNumberFormat="1" applyFont="1" applyBorder="1" applyAlignment="1">
      <alignment vertical="center"/>
    </xf>
    <xf numFmtId="177" fontId="3" fillId="0" borderId="30" xfId="0" applyNumberFormat="1" applyFont="1" applyBorder="1" applyAlignment="1">
      <alignment vertical="center"/>
    </xf>
    <xf numFmtId="3" fontId="3" fillId="0" borderId="10" xfId="0" applyNumberFormat="1" applyFont="1" applyBorder="1" applyAlignment="1">
      <alignment horizontal="left" vertical="top" wrapText="1"/>
    </xf>
    <xf numFmtId="0" fontId="0" fillId="0" borderId="10" xfId="0" applyBorder="1" applyAlignment="1">
      <alignment horizontal="left" vertical="top"/>
    </xf>
    <xf numFmtId="3" fontId="3" fillId="5" borderId="10" xfId="0" applyNumberFormat="1" applyFont="1" applyFill="1" applyBorder="1" applyAlignment="1">
      <alignment vertical="center"/>
    </xf>
    <xf numFmtId="3" fontId="3" fillId="0" borderId="0" xfId="0" applyNumberFormat="1" applyFont="1" applyAlignment="1">
      <alignment vertical="center"/>
    </xf>
    <xf numFmtId="3" fontId="3" fillId="0" borderId="0" xfId="0" applyNumberFormat="1" applyFont="1" applyBorder="1"/>
    <xf numFmtId="3" fontId="3" fillId="0" borderId="0" xfId="0" applyNumberFormat="1" applyFont="1" applyBorder="1" applyAlignment="1">
      <alignment horizontal="left" vertical="top" wrapText="1"/>
    </xf>
    <xf numFmtId="0" fontId="3" fillId="5" borderId="10" xfId="0" applyFont="1" applyFill="1" applyBorder="1" applyAlignment="1">
      <alignment vertical="center"/>
    </xf>
    <xf numFmtId="0" fontId="3" fillId="0" borderId="0" xfId="0" applyFont="1" applyBorder="1" applyAlignment="1">
      <alignment horizontal="center" vertical="top" wrapText="1"/>
    </xf>
    <xf numFmtId="2" fontId="3" fillId="5" borderId="15" xfId="0" applyNumberFormat="1" applyFont="1" applyFill="1" applyBorder="1" applyAlignment="1">
      <alignment vertical="center"/>
    </xf>
    <xf numFmtId="3" fontId="3" fillId="0" borderId="0" xfId="0" applyNumberFormat="1" applyFont="1" applyBorder="1" applyAlignment="1">
      <alignment horizontal="center" vertical="top"/>
    </xf>
    <xf numFmtId="180" fontId="3" fillId="6" borderId="10" xfId="0" applyNumberFormat="1" applyFont="1" applyFill="1" applyBorder="1" applyAlignment="1">
      <alignment horizontal="right" vertical="center"/>
    </xf>
    <xf numFmtId="3" fontId="3" fillId="6" borderId="10" xfId="0" applyNumberFormat="1" applyFont="1" applyFill="1" applyBorder="1" applyAlignment="1">
      <alignment vertical="center"/>
    </xf>
    <xf numFmtId="0" fontId="3" fillId="0" borderId="7" xfId="0" applyFont="1" applyBorder="1"/>
    <xf numFmtId="0" fontId="3" fillId="0" borderId="9" xfId="0" applyFont="1" applyBorder="1"/>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177" fontId="3" fillId="4" borderId="10" xfId="0" applyNumberFormat="1" applyFont="1" applyFill="1" applyBorder="1" applyAlignment="1" applyProtection="1">
      <alignment horizontal="right" vertical="center"/>
      <protection locked="0"/>
    </xf>
    <xf numFmtId="177" fontId="3" fillId="0" borderId="16" xfId="0" applyNumberFormat="1" applyFont="1" applyBorder="1"/>
    <xf numFmtId="0" fontId="3" fillId="0" borderId="0" xfId="0" applyFont="1" applyAlignment="1">
      <alignment horizontal="distributed" vertical="center"/>
    </xf>
    <xf numFmtId="177" fontId="3" fillId="0" borderId="10" xfId="0" applyNumberFormat="1" applyFont="1" applyBorder="1" applyAlignment="1">
      <alignment horizontal="right" vertical="center"/>
    </xf>
    <xf numFmtId="0" fontId="3" fillId="0" borderId="24" xfId="0" applyFont="1" applyBorder="1" applyAlignment="1">
      <alignment horizontal="center" shrinkToFit="1"/>
    </xf>
    <xf numFmtId="0" fontId="3" fillId="0" borderId="24" xfId="0" applyFont="1" applyBorder="1" applyAlignment="1">
      <alignment horizontal="right"/>
    </xf>
    <xf numFmtId="0" fontId="23" fillId="0" borderId="0" xfId="0" applyFont="1" applyFill="1" applyAlignment="1">
      <alignment horizontal="right"/>
    </xf>
    <xf numFmtId="177" fontId="3" fillId="4" borderId="10" xfId="0" applyNumberFormat="1" applyFont="1" applyFill="1" applyBorder="1" applyAlignment="1" applyProtection="1">
      <alignment horizontal="center" vertical="center"/>
      <protection locked="0"/>
    </xf>
    <xf numFmtId="0" fontId="24" fillId="0" borderId="0" xfId="0" applyFont="1"/>
    <xf numFmtId="0" fontId="24" fillId="0" borderId="0" xfId="0" applyFont="1" applyAlignment="1">
      <alignment shrinkToFit="1"/>
    </xf>
    <xf numFmtId="0" fontId="24" fillId="0" borderId="0" xfId="0" applyFont="1" applyAlignment="1">
      <alignment horizontal="distributed" shrinkToFit="1"/>
    </xf>
    <xf numFmtId="0" fontId="24" fillId="0" borderId="0" xfId="0" applyFont="1" applyAlignment="1">
      <alignment horizontal="distributed" vertical="center" shrinkToFit="1"/>
    </xf>
    <xf numFmtId="0" fontId="24" fillId="0" borderId="0" xfId="0" applyFont="1" applyAlignment="1">
      <alignment horizontal="left" shrinkToFit="1"/>
    </xf>
    <xf numFmtId="0" fontId="24" fillId="0" borderId="0" xfId="0" applyFont="1" applyAlignment="1">
      <alignment horizontal="center" shrinkToFit="1"/>
    </xf>
    <xf numFmtId="0" fontId="24" fillId="0" borderId="0" xfId="0" applyFont="1" applyAlignment="1">
      <alignment horizontal="left"/>
    </xf>
    <xf numFmtId="0" fontId="24" fillId="0" borderId="0" xfId="0" applyFont="1" applyAlignment="1">
      <alignment vertical="center"/>
    </xf>
    <xf numFmtId="0" fontId="24" fillId="0" borderId="0" xfId="0" applyFont="1" applyAlignment="1">
      <alignment horizontal="center" vertical="center"/>
    </xf>
    <xf numFmtId="177" fontId="24" fillId="0" borderId="0" xfId="0" applyNumberFormat="1" applyFont="1" applyFill="1" applyAlignment="1">
      <alignment horizontal="distributed" vertical="center"/>
    </xf>
    <xf numFmtId="0" fontId="24" fillId="0" borderId="0" xfId="0" applyFont="1" applyAlignment="1">
      <alignment horizontal="distributed" vertical="center"/>
    </xf>
    <xf numFmtId="0" fontId="24" fillId="0" borderId="0" xfId="0" applyFont="1" applyAlignment="1">
      <alignment horizontal="left" vertical="center" shrinkToFit="1"/>
    </xf>
    <xf numFmtId="0" fontId="24" fillId="0" borderId="0" xfId="0" applyFont="1" applyAlignment="1">
      <alignment horizontal="center"/>
    </xf>
    <xf numFmtId="0" fontId="24" fillId="0" borderId="0" xfId="0" applyFont="1" applyAlignment="1">
      <alignment horizontal="left" vertical="center" indent="1" shrinkToFit="1"/>
    </xf>
    <xf numFmtId="0" fontId="24" fillId="0" borderId="0" xfId="0" applyFont="1" applyAlignment="1"/>
    <xf numFmtId="0" fontId="0" fillId="0" borderId="0" xfId="0" applyFill="1" applyAlignment="1">
      <alignment vertical="center"/>
    </xf>
    <xf numFmtId="38" fontId="0" fillId="0" borderId="0" xfId="8" applyFont="1" applyFill="1" applyAlignment="1">
      <alignment vertical="center"/>
    </xf>
    <xf numFmtId="0" fontId="0" fillId="0" borderId="0" xfId="0" applyFill="1" applyBorder="1" applyAlignment="1">
      <alignment vertical="center"/>
    </xf>
    <xf numFmtId="0" fontId="0" fillId="0" borderId="0" xfId="0" applyFill="1" applyAlignment="1">
      <alignment horizontal="center" vertical="center"/>
    </xf>
    <xf numFmtId="0" fontId="0" fillId="0" borderId="15" xfId="0" applyFill="1"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Fill="1" applyBorder="1" applyAlignment="1" applyProtection="1">
      <alignment horizontal="left" vertical="center"/>
      <protection locked="0"/>
    </xf>
    <xf numFmtId="58" fontId="0" fillId="8" borderId="0" xfId="0" applyNumberFormat="1" applyFill="1" applyAlignment="1">
      <alignment horizontal="right" vertical="center"/>
    </xf>
    <xf numFmtId="0" fontId="0" fillId="0" borderId="30" xfId="0" applyFill="1" applyBorder="1" applyAlignment="1">
      <alignment horizontal="center" vertical="center"/>
    </xf>
    <xf numFmtId="0" fontId="0" fillId="0" borderId="9" xfId="0" applyBorder="1" applyAlignment="1">
      <alignment horizontal="left" vertical="center"/>
    </xf>
    <xf numFmtId="38" fontId="0" fillId="0" borderId="10" xfId="8" applyFont="1" applyFill="1" applyBorder="1" applyAlignment="1">
      <alignment horizontal="center" vertical="center"/>
    </xf>
    <xf numFmtId="183" fontId="0" fillId="8" borderId="12" xfId="8" applyNumberFormat="1" applyFont="1" applyFill="1" applyBorder="1" applyAlignment="1">
      <alignment horizontal="right" vertical="center"/>
    </xf>
    <xf numFmtId="183" fontId="0" fillId="8" borderId="13" xfId="8" applyNumberFormat="1" applyFont="1" applyFill="1" applyBorder="1" applyAlignment="1">
      <alignment horizontal="right" vertical="center"/>
    </xf>
    <xf numFmtId="38" fontId="0" fillId="0" borderId="13" xfId="8" applyFont="1" applyBorder="1" applyAlignment="1">
      <alignment horizontal="right" vertical="center"/>
    </xf>
    <xf numFmtId="38" fontId="0" fillId="0" borderId="54" xfId="8" applyFont="1" applyBorder="1" applyAlignment="1">
      <alignment horizontal="right" vertical="center"/>
    </xf>
    <xf numFmtId="38" fontId="0" fillId="0" borderId="55" xfId="8" applyFont="1" applyFill="1" applyBorder="1" applyAlignment="1">
      <alignment vertical="center"/>
    </xf>
    <xf numFmtId="183" fontId="0" fillId="8" borderId="7" xfId="8" applyNumberFormat="1" applyFont="1" applyFill="1" applyBorder="1" applyAlignment="1">
      <alignment horizontal="right" vertical="center"/>
    </xf>
    <xf numFmtId="183" fontId="0" fillId="8" borderId="8" xfId="8" applyNumberFormat="1" applyFont="1" applyFill="1" applyBorder="1" applyAlignment="1">
      <alignment horizontal="right" vertical="center"/>
    </xf>
    <xf numFmtId="183" fontId="0" fillId="0" borderId="8" xfId="8" applyNumberFormat="1" applyFont="1" applyBorder="1" applyAlignment="1">
      <alignment horizontal="right" vertical="center"/>
    </xf>
    <xf numFmtId="183" fontId="0" fillId="0" borderId="9" xfId="8" applyNumberFormat="1" applyFont="1" applyFill="1" applyBorder="1" applyAlignment="1" applyProtection="1">
      <alignment horizontal="right" vertical="center"/>
      <protection locked="0"/>
    </xf>
    <xf numFmtId="38" fontId="0" fillId="0" borderId="0" xfId="8" applyFont="1" applyFill="1" applyAlignment="1">
      <alignment horizontal="right" vertical="center" indent="1"/>
    </xf>
    <xf numFmtId="38" fontId="0" fillId="8" borderId="0" xfId="8" applyFont="1" applyFill="1" applyAlignment="1">
      <alignment horizontal="center" vertical="center"/>
    </xf>
    <xf numFmtId="0" fontId="26" fillId="0" borderId="12" xfId="0" applyFont="1" applyBorder="1" applyAlignment="1">
      <alignment vertical="center"/>
    </xf>
    <xf numFmtId="0" fontId="26" fillId="0" borderId="13" xfId="0" applyFont="1" applyBorder="1" applyAlignment="1">
      <alignment horizontal="left" vertical="center"/>
    </xf>
    <xf numFmtId="38" fontId="0" fillId="0" borderId="13" xfId="8" applyFont="1" applyBorder="1" applyAlignment="1">
      <alignment vertical="center"/>
    </xf>
    <xf numFmtId="0" fontId="26" fillId="0" borderId="13" xfId="0" applyFont="1" applyBorder="1" applyAlignment="1">
      <alignment horizontal="left" vertical="center" wrapText="1" indent="2"/>
    </xf>
    <xf numFmtId="183" fontId="0" fillId="0" borderId="13" xfId="8" applyNumberFormat="1" applyFont="1" applyFill="1" applyBorder="1" applyAlignment="1">
      <alignment horizontal="right" vertical="center"/>
    </xf>
    <xf numFmtId="38" fontId="0" fillId="0" borderId="15" xfId="8" applyFont="1" applyFill="1" applyBorder="1" applyAlignment="1">
      <alignment horizontal="center" vertical="center"/>
    </xf>
    <xf numFmtId="38" fontId="0" fillId="0" borderId="12" xfId="8" applyFont="1" applyBorder="1" applyAlignment="1">
      <alignment vertical="center"/>
    </xf>
    <xf numFmtId="38" fontId="0" fillId="0" borderId="15" xfId="8" applyFont="1" applyFill="1" applyBorder="1" applyAlignment="1">
      <alignment vertical="center"/>
    </xf>
    <xf numFmtId="38" fontId="0" fillId="8" borderId="0" xfId="8" applyFont="1" applyFill="1" applyAlignment="1">
      <alignment horizontal="left" vertical="center"/>
    </xf>
    <xf numFmtId="0" fontId="0" fillId="0" borderId="0" xfId="0" applyFill="1" applyAlignment="1">
      <alignment horizontal="right" vertical="center"/>
    </xf>
    <xf numFmtId="0" fontId="26" fillId="0" borderId="27" xfId="0" applyFont="1" applyBorder="1" applyAlignment="1">
      <alignment vertical="center"/>
    </xf>
    <xf numFmtId="0" fontId="26" fillId="0" borderId="28" xfId="0" applyFont="1" applyBorder="1" applyAlignment="1">
      <alignment horizontal="left" vertical="center"/>
    </xf>
    <xf numFmtId="38" fontId="0" fillId="0" borderId="28" xfId="8" applyFont="1" applyBorder="1" applyAlignment="1">
      <alignment vertical="center"/>
    </xf>
    <xf numFmtId="183" fontId="26" fillId="8" borderId="28" xfId="0" applyNumberFormat="1" applyFont="1" applyFill="1" applyBorder="1" applyAlignment="1">
      <alignment horizontal="center" vertical="center" wrapText="1"/>
    </xf>
    <xf numFmtId="0" fontId="0" fillId="0" borderId="28" xfId="0" applyBorder="1" applyAlignment="1">
      <alignment vertical="center"/>
    </xf>
    <xf numFmtId="38" fontId="0" fillId="0" borderId="30" xfId="8" applyFont="1" applyFill="1" applyBorder="1" applyAlignment="1">
      <alignment horizontal="center" vertical="center"/>
    </xf>
    <xf numFmtId="38" fontId="0" fillId="0" borderId="27" xfId="8" applyFont="1" applyBorder="1" applyAlignment="1">
      <alignment vertical="center"/>
    </xf>
    <xf numFmtId="38" fontId="0" fillId="0" borderId="30" xfId="8" applyFont="1" applyFill="1" applyBorder="1" applyAlignment="1">
      <alignment vertical="center"/>
    </xf>
    <xf numFmtId="0" fontId="0" fillId="0" borderId="0" xfId="0" applyFill="1" applyAlignment="1">
      <alignment vertical="center" shrinkToFit="1"/>
    </xf>
    <xf numFmtId="0" fontId="27" fillId="0" borderId="0" xfId="0" applyFont="1" applyAlignment="1">
      <alignment vertical="center"/>
    </xf>
    <xf numFmtId="38" fontId="0" fillId="8" borderId="12" xfId="8" applyFont="1" applyFill="1" applyBorder="1" applyAlignment="1">
      <alignment horizontal="right" vertical="center"/>
    </xf>
    <xf numFmtId="38" fontId="0" fillId="8" borderId="13" xfId="8" applyFont="1" applyFill="1" applyBorder="1" applyAlignment="1">
      <alignment horizontal="right" vertical="center"/>
    </xf>
    <xf numFmtId="38" fontId="0" fillId="8" borderId="15" xfId="8" applyFont="1" applyFill="1" applyBorder="1" applyAlignment="1">
      <alignment vertical="center"/>
    </xf>
    <xf numFmtId="38" fontId="0" fillId="8" borderId="7" xfId="8" applyFont="1" applyFill="1" applyBorder="1" applyAlignment="1">
      <alignment horizontal="right" vertical="center"/>
    </xf>
    <xf numFmtId="38" fontId="0" fillId="8" borderId="8" xfId="8" applyFont="1" applyFill="1" applyBorder="1" applyAlignment="1">
      <alignment horizontal="right" vertical="center"/>
    </xf>
    <xf numFmtId="38" fontId="0" fillId="0" borderId="8" xfId="8" applyFont="1" applyBorder="1" applyAlignment="1">
      <alignment horizontal="right" vertical="center"/>
    </xf>
    <xf numFmtId="38" fontId="0" fillId="0" borderId="9" xfId="8" applyFont="1" applyBorder="1" applyAlignment="1">
      <alignment horizontal="right" vertical="center"/>
    </xf>
    <xf numFmtId="38" fontId="0" fillId="8" borderId="10" xfId="8" applyFont="1" applyFill="1" applyBorder="1" applyAlignment="1">
      <alignment vertical="center"/>
    </xf>
    <xf numFmtId="0" fontId="0" fillId="8" borderId="0" xfId="0" applyFill="1" applyAlignment="1">
      <alignment horizontal="center" vertical="center"/>
    </xf>
    <xf numFmtId="0" fontId="26" fillId="0" borderId="12" xfId="0" applyFont="1" applyBorder="1" applyAlignment="1">
      <alignment horizontal="left" vertical="center"/>
    </xf>
    <xf numFmtId="38" fontId="0" fillId="0" borderId="13" xfId="8" applyFont="1" applyBorder="1" applyAlignment="1">
      <alignment horizontal="left" vertical="center"/>
    </xf>
    <xf numFmtId="38" fontId="0" fillId="0" borderId="14" xfId="8" applyFont="1" applyBorder="1" applyAlignment="1">
      <alignment vertical="center"/>
    </xf>
    <xf numFmtId="0" fontId="0" fillId="8" borderId="0" xfId="0" applyFill="1" applyAlignment="1">
      <alignment horizontal="left" vertical="center" indent="1"/>
    </xf>
    <xf numFmtId="0" fontId="26" fillId="0" borderId="27" xfId="0" applyFont="1" applyBorder="1" applyAlignment="1">
      <alignment horizontal="left" vertical="center"/>
    </xf>
    <xf numFmtId="38" fontId="0" fillId="0" borderId="28" xfId="8" applyFont="1" applyBorder="1" applyAlignment="1">
      <alignment horizontal="left" vertical="center"/>
    </xf>
    <xf numFmtId="38" fontId="26" fillId="8" borderId="28" xfId="8" applyFont="1" applyFill="1" applyBorder="1" applyAlignment="1">
      <alignment vertical="center" wrapText="1"/>
    </xf>
    <xf numFmtId="0" fontId="0" fillId="0" borderId="29" xfId="0" applyBorder="1" applyAlignment="1">
      <alignment vertical="center"/>
    </xf>
    <xf numFmtId="38" fontId="0" fillId="0" borderId="29" xfId="8" applyFont="1" applyBorder="1" applyAlignment="1">
      <alignment vertical="center"/>
    </xf>
    <xf numFmtId="0" fontId="0" fillId="0" borderId="0" xfId="0" applyAlignment="1">
      <alignment horizontal="center"/>
    </xf>
    <xf numFmtId="0" fontId="1" fillId="0" borderId="0" xfId="7">
      <alignment vertical="center"/>
    </xf>
    <xf numFmtId="49" fontId="1" fillId="0" borderId="0" xfId="7" applyNumberFormat="1">
      <alignment vertical="center"/>
    </xf>
    <xf numFmtId="3" fontId="1" fillId="0" borderId="0" xfId="7" applyNumberFormat="1">
      <alignment vertical="center"/>
    </xf>
    <xf numFmtId="0" fontId="1" fillId="0" borderId="0" xfId="7" applyAlignment="1">
      <alignment horizontal="center" vertical="center"/>
    </xf>
    <xf numFmtId="0" fontId="28" fillId="9" borderId="10" xfId="7" applyFont="1" applyFill="1" applyBorder="1" applyAlignment="1">
      <alignment horizontal="center" vertical="center"/>
    </xf>
    <xf numFmtId="0" fontId="1" fillId="0" borderId="10" xfId="7" applyBorder="1">
      <alignment vertical="center"/>
    </xf>
    <xf numFmtId="184" fontId="1" fillId="0" borderId="10" xfId="7" applyNumberFormat="1" applyBorder="1">
      <alignment vertical="center"/>
    </xf>
    <xf numFmtId="178" fontId="1" fillId="0" borderId="10" xfId="7" quotePrefix="1" applyNumberFormat="1" applyBorder="1" applyAlignment="1">
      <alignment horizontal="right" vertical="center"/>
    </xf>
    <xf numFmtId="49" fontId="28" fillId="9" borderId="10" xfId="7" applyNumberFormat="1" applyFont="1" applyFill="1" applyBorder="1" applyAlignment="1">
      <alignment horizontal="center" vertical="center"/>
    </xf>
    <xf numFmtId="0" fontId="1" fillId="0" borderId="10" xfId="7" quotePrefix="1" applyNumberFormat="1" applyBorder="1" applyAlignment="1">
      <alignment horizontal="right" vertical="center"/>
    </xf>
    <xf numFmtId="3" fontId="28" fillId="9" borderId="10" xfId="7" applyNumberFormat="1" applyFont="1" applyFill="1" applyBorder="1" applyAlignment="1">
      <alignment horizontal="center" vertical="center"/>
    </xf>
    <xf numFmtId="3" fontId="1" fillId="0" borderId="10" xfId="7" applyNumberFormat="1" applyBorder="1">
      <alignment vertical="center"/>
    </xf>
    <xf numFmtId="0" fontId="28" fillId="9" borderId="9" xfId="7" applyFont="1" applyFill="1" applyBorder="1" applyAlignment="1">
      <alignment horizontal="center" vertical="center"/>
    </xf>
    <xf numFmtId="0" fontId="28" fillId="0" borderId="0" xfId="7" applyFont="1" applyFill="1" applyAlignment="1">
      <alignment horizontal="center" vertical="center"/>
    </xf>
    <xf numFmtId="178" fontId="1" fillId="0" borderId="0" xfId="7" quotePrefix="1" applyNumberFormat="1" applyBorder="1" applyAlignment="1">
      <alignment horizontal="right" vertical="center"/>
    </xf>
  </cellXfs>
  <cellStyles count="9">
    <cellStyle name="標準" xfId="0" builtinId="0"/>
    <cellStyle name="標準 2" xfId="1"/>
    <cellStyle name="標準 3" xfId="2"/>
    <cellStyle name="標準 4" xfId="3"/>
    <cellStyle name="標準 5" xfId="4"/>
    <cellStyle name="標準 6" xfId="5"/>
    <cellStyle name="標準 7" xfId="6"/>
    <cellStyle name="標準 8" xfId="7"/>
    <cellStyle name="桁区切り" xfId="8" builtinId="6"/>
  </cellStyles>
  <tableStyles count="0" defaultTableStyle="TableStyleMedium9" defaultPivotStyle="PivotStyleLight16"/>
  <colors>
    <mruColors>
      <color rgb="FFFFFF66"/>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heetMetadata" Target="metadata.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785495</xdr:colOff>
      <xdr:row>104</xdr:row>
      <xdr:rowOff>83820</xdr:rowOff>
    </xdr:from>
    <xdr:to xmlns:xdr="http://schemas.openxmlformats.org/drawingml/2006/spreadsheetDrawing">
      <xdr:col>2</xdr:col>
      <xdr:colOff>505460</xdr:colOff>
      <xdr:row>105</xdr:row>
      <xdr:rowOff>111125</xdr:rowOff>
    </xdr:to>
    <xdr:sp macro="" textlink="">
      <xdr:nvSpPr>
        <xdr:cNvPr id="20481" name="AutoShape 16"/>
        <xdr:cNvSpPr>
          <a:spLocks noChangeArrowheads="1"/>
        </xdr:cNvSpPr>
      </xdr:nvSpPr>
      <xdr:spPr>
        <a:xfrm>
          <a:off x="1052195" y="20291425"/>
          <a:ext cx="681990" cy="198755"/>
        </a:xfrm>
        <a:prstGeom prst="wedgeRoundRectCallout">
          <a:avLst>
            <a:gd name="adj1" fmla="val -10000"/>
            <a:gd name="adj2" fmla="val 150000"/>
            <a:gd name="adj3" fmla="val 16667"/>
          </a:avLst>
        </a:prstGeom>
        <a:solidFill>
          <a:srgbClr xmlns:mc="http://schemas.openxmlformats.org/markup-compatibility/2006" xmlns:a14="http://schemas.microsoft.com/office/drawing/2010/main" val="FF8080" a14:legacySpreadsheetColorIndex="29" mc:Ignorable="a14"/>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※１</a:t>
          </a:r>
        </a:p>
      </xdr:txBody>
    </xdr:sp>
    <xdr:clientData/>
  </xdr:twoCellAnchor>
  <xdr:twoCellAnchor>
    <xdr:from xmlns:xdr="http://schemas.openxmlformats.org/drawingml/2006/spreadsheetDrawing">
      <xdr:col>2</xdr:col>
      <xdr:colOff>784225</xdr:colOff>
      <xdr:row>104</xdr:row>
      <xdr:rowOff>114300</xdr:rowOff>
    </xdr:from>
    <xdr:to xmlns:xdr="http://schemas.openxmlformats.org/drawingml/2006/spreadsheetDrawing">
      <xdr:col>3</xdr:col>
      <xdr:colOff>505460</xdr:colOff>
      <xdr:row>105</xdr:row>
      <xdr:rowOff>121920</xdr:rowOff>
    </xdr:to>
    <xdr:sp macro="" textlink="">
      <xdr:nvSpPr>
        <xdr:cNvPr id="20482" name="AutoShape 17"/>
        <xdr:cNvSpPr>
          <a:spLocks noChangeArrowheads="1"/>
        </xdr:cNvSpPr>
      </xdr:nvSpPr>
      <xdr:spPr>
        <a:xfrm>
          <a:off x="2012950" y="20321905"/>
          <a:ext cx="607060" cy="179070"/>
        </a:xfrm>
        <a:prstGeom prst="wedgeRoundRectCallout">
          <a:avLst>
            <a:gd name="adj1" fmla="val -10000"/>
            <a:gd name="adj2" fmla="val 150000"/>
            <a:gd name="adj3" fmla="val 16667"/>
          </a:avLst>
        </a:prstGeom>
        <a:solidFill>
          <a:srgbClr xmlns:mc="http://schemas.openxmlformats.org/markup-compatibility/2006" xmlns:a14="http://schemas.microsoft.com/office/drawing/2010/main" val="FF8080" a14:legacySpreadsheetColorIndex="29" mc:Ignorable="a14"/>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※２</a:t>
          </a:r>
        </a:p>
      </xdr:txBody>
    </xdr:sp>
    <xdr:clientData/>
  </xdr:twoCellAnchor>
  <xdr:twoCellAnchor>
    <xdr:from xmlns:xdr="http://schemas.openxmlformats.org/drawingml/2006/spreadsheetDrawing">
      <xdr:col>5</xdr:col>
      <xdr:colOff>241935</xdr:colOff>
      <xdr:row>104</xdr:row>
      <xdr:rowOff>114300</xdr:rowOff>
    </xdr:from>
    <xdr:to xmlns:xdr="http://schemas.openxmlformats.org/drawingml/2006/spreadsheetDrawing">
      <xdr:col>5</xdr:col>
      <xdr:colOff>667385</xdr:colOff>
      <xdr:row>105</xdr:row>
      <xdr:rowOff>121920</xdr:rowOff>
    </xdr:to>
    <xdr:sp macro="" textlink="">
      <xdr:nvSpPr>
        <xdr:cNvPr id="20483" name="AutoShape 18"/>
        <xdr:cNvSpPr>
          <a:spLocks noChangeArrowheads="1"/>
        </xdr:cNvSpPr>
      </xdr:nvSpPr>
      <xdr:spPr>
        <a:xfrm>
          <a:off x="4128135" y="20321905"/>
          <a:ext cx="425450" cy="179070"/>
        </a:xfrm>
        <a:prstGeom prst="wedgeRoundRectCallout">
          <a:avLst>
            <a:gd name="adj1" fmla="val -10000"/>
            <a:gd name="adj2" fmla="val 150000"/>
            <a:gd name="adj3" fmla="val 16667"/>
          </a:avLst>
        </a:prstGeom>
        <a:solidFill>
          <a:srgbClr xmlns:mc="http://schemas.openxmlformats.org/markup-compatibility/2006" xmlns:a14="http://schemas.microsoft.com/office/drawing/2010/main" val="FF8080" a14:legacySpreadsheetColorIndex="29" mc:Ignorable="a14"/>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※３</a:t>
          </a:r>
        </a:p>
      </xdr:txBody>
    </xdr:sp>
    <xdr:clientData/>
  </xdr:twoCellAnchor>
  <xdr:twoCellAnchor>
    <xdr:from xmlns:xdr="http://schemas.openxmlformats.org/drawingml/2006/spreadsheetDrawing">
      <xdr:col>6</xdr:col>
      <xdr:colOff>202565</xdr:colOff>
      <xdr:row>104</xdr:row>
      <xdr:rowOff>121920</xdr:rowOff>
    </xdr:from>
    <xdr:to xmlns:xdr="http://schemas.openxmlformats.org/drawingml/2006/spreadsheetDrawing">
      <xdr:col>6</xdr:col>
      <xdr:colOff>632460</xdr:colOff>
      <xdr:row>105</xdr:row>
      <xdr:rowOff>153035</xdr:rowOff>
    </xdr:to>
    <xdr:sp macro="" textlink="">
      <xdr:nvSpPr>
        <xdr:cNvPr id="20484" name="AutoShape 19"/>
        <xdr:cNvSpPr>
          <a:spLocks noChangeArrowheads="1"/>
        </xdr:cNvSpPr>
      </xdr:nvSpPr>
      <xdr:spPr>
        <a:xfrm>
          <a:off x="5288915" y="20329525"/>
          <a:ext cx="429895" cy="202565"/>
        </a:xfrm>
        <a:prstGeom prst="wedgeRoundRectCallout">
          <a:avLst>
            <a:gd name="adj1" fmla="val -12222"/>
            <a:gd name="adj2" fmla="val 145000"/>
            <a:gd name="adj3" fmla="val 16667"/>
          </a:avLst>
        </a:prstGeom>
        <a:solidFill>
          <a:srgbClr xmlns:mc="http://schemas.openxmlformats.org/markup-compatibility/2006" xmlns:a14="http://schemas.microsoft.com/office/drawing/2010/main" val="FF8080" a14:legacySpreadsheetColorIndex="29" mc:Ignorable="a14"/>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※４</a:t>
          </a:r>
        </a:p>
      </xdr:txBody>
    </xdr:sp>
    <xdr:clientData/>
  </xdr:twoCellAnchor>
  <xdr:twoCellAnchor>
    <xdr:from xmlns:xdr="http://schemas.openxmlformats.org/drawingml/2006/spreadsheetDrawing">
      <xdr:col>2</xdr:col>
      <xdr:colOff>163830</xdr:colOff>
      <xdr:row>16</xdr:row>
      <xdr:rowOff>160020</xdr:rowOff>
    </xdr:from>
    <xdr:to xmlns:xdr="http://schemas.openxmlformats.org/drawingml/2006/spreadsheetDrawing">
      <xdr:col>2</xdr:col>
      <xdr:colOff>589915</xdr:colOff>
      <xdr:row>18</xdr:row>
      <xdr:rowOff>83820</xdr:rowOff>
    </xdr:to>
    <xdr:sp macro="" textlink="">
      <xdr:nvSpPr>
        <xdr:cNvPr id="20485" name="AutoShape 20"/>
        <xdr:cNvSpPr>
          <a:spLocks noChangeArrowheads="1"/>
        </xdr:cNvSpPr>
      </xdr:nvSpPr>
      <xdr:spPr>
        <a:xfrm>
          <a:off x="1392555" y="3608070"/>
          <a:ext cx="426085" cy="180975"/>
        </a:xfrm>
        <a:prstGeom prst="wedgeRoundRectCallout">
          <a:avLst>
            <a:gd name="adj1" fmla="val -10000"/>
            <a:gd name="adj2" fmla="val 150000"/>
            <a:gd name="adj3" fmla="val 16667"/>
          </a:avLst>
        </a:prstGeom>
        <a:solidFill>
          <a:srgbClr xmlns:mc="http://schemas.openxmlformats.org/markup-compatibility/2006" xmlns:a14="http://schemas.microsoft.com/office/drawing/2010/main" val="FF8080" a14:legacySpreadsheetColorIndex="29" mc:Ignorable="a14"/>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※１</a:t>
          </a:r>
        </a:p>
      </xdr:txBody>
    </xdr:sp>
    <xdr:clientData/>
  </xdr:twoCellAnchor>
  <xdr:twoCellAnchor>
    <xdr:from xmlns:xdr="http://schemas.openxmlformats.org/drawingml/2006/spreadsheetDrawing">
      <xdr:col>3</xdr:col>
      <xdr:colOff>714375</xdr:colOff>
      <xdr:row>16</xdr:row>
      <xdr:rowOff>121920</xdr:rowOff>
    </xdr:from>
    <xdr:to xmlns:xdr="http://schemas.openxmlformats.org/drawingml/2006/spreadsheetDrawing">
      <xdr:col>4</xdr:col>
      <xdr:colOff>250825</xdr:colOff>
      <xdr:row>18</xdr:row>
      <xdr:rowOff>45720</xdr:rowOff>
    </xdr:to>
    <xdr:sp macro="" textlink="">
      <xdr:nvSpPr>
        <xdr:cNvPr id="20486" name="AutoShape 21"/>
        <xdr:cNvSpPr>
          <a:spLocks noChangeArrowheads="1"/>
        </xdr:cNvSpPr>
      </xdr:nvSpPr>
      <xdr:spPr>
        <a:xfrm>
          <a:off x="2828925" y="3569970"/>
          <a:ext cx="422275" cy="180975"/>
        </a:xfrm>
        <a:prstGeom prst="wedgeRoundRectCallout">
          <a:avLst>
            <a:gd name="adj1" fmla="val -12222"/>
            <a:gd name="adj2" fmla="val 155000"/>
            <a:gd name="adj3" fmla="val 16667"/>
          </a:avLst>
        </a:prstGeom>
        <a:solidFill>
          <a:srgbClr xmlns:mc="http://schemas.openxmlformats.org/markup-compatibility/2006" xmlns:a14="http://schemas.microsoft.com/office/drawing/2010/main" val="FF8080" a14:legacySpreadsheetColorIndex="29" mc:Ignorable="a14"/>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※2</a:t>
          </a:r>
        </a:p>
      </xdr:txBody>
    </xdr:sp>
    <xdr:clientData/>
  </xdr:twoCellAnchor>
  <xdr:twoCellAnchor>
    <xdr:from xmlns:xdr="http://schemas.openxmlformats.org/drawingml/2006/spreadsheetDrawing">
      <xdr:col>5</xdr:col>
      <xdr:colOff>498475</xdr:colOff>
      <xdr:row>17</xdr:row>
      <xdr:rowOff>9525</xdr:rowOff>
    </xdr:from>
    <xdr:to xmlns:xdr="http://schemas.openxmlformats.org/drawingml/2006/spreadsheetDrawing">
      <xdr:col>5</xdr:col>
      <xdr:colOff>948055</xdr:colOff>
      <xdr:row>18</xdr:row>
      <xdr:rowOff>101600</xdr:rowOff>
    </xdr:to>
    <xdr:sp macro="" textlink="">
      <xdr:nvSpPr>
        <xdr:cNvPr id="20487" name="AutoShape 22"/>
        <xdr:cNvSpPr>
          <a:spLocks noChangeArrowheads="1"/>
        </xdr:cNvSpPr>
      </xdr:nvSpPr>
      <xdr:spPr>
        <a:xfrm>
          <a:off x="4384675" y="3629025"/>
          <a:ext cx="449580" cy="177800"/>
        </a:xfrm>
        <a:prstGeom prst="wedgeRoundRectCallout">
          <a:avLst>
            <a:gd name="adj1" fmla="val -23333"/>
            <a:gd name="adj2" fmla="val 160528"/>
            <a:gd name="adj3" fmla="val 16667"/>
          </a:avLst>
        </a:prstGeom>
        <a:solidFill>
          <a:srgbClr xmlns:mc="http://schemas.openxmlformats.org/markup-compatibility/2006" xmlns:a14="http://schemas.microsoft.com/office/drawing/2010/main" val="FF8080" a14:legacySpreadsheetColorIndex="29" mc:Ignorable="a14"/>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※3</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6</xdr:col>
      <xdr:colOff>616585</xdr:colOff>
      <xdr:row>17</xdr:row>
      <xdr:rowOff>43180</xdr:rowOff>
    </xdr:from>
    <xdr:to xmlns:xdr="http://schemas.openxmlformats.org/drawingml/2006/spreadsheetDrawing">
      <xdr:col>6</xdr:col>
      <xdr:colOff>1047750</xdr:colOff>
      <xdr:row>18</xdr:row>
      <xdr:rowOff>146050</xdr:rowOff>
    </xdr:to>
    <xdr:sp macro="" textlink="">
      <xdr:nvSpPr>
        <xdr:cNvPr id="20488" name="AutoShape 22"/>
        <xdr:cNvSpPr>
          <a:spLocks noChangeArrowheads="1"/>
        </xdr:cNvSpPr>
      </xdr:nvSpPr>
      <xdr:spPr>
        <a:xfrm>
          <a:off x="5702935" y="3662680"/>
          <a:ext cx="431165" cy="188595"/>
        </a:xfrm>
        <a:prstGeom prst="wedgeRoundRectCallout">
          <a:avLst>
            <a:gd name="adj1" fmla="val 3333"/>
            <a:gd name="adj2" fmla="val 135000"/>
            <a:gd name="adj3" fmla="val 16667"/>
          </a:avLst>
        </a:prstGeom>
        <a:solidFill>
          <a:srgbClr xmlns:mc="http://schemas.openxmlformats.org/markup-compatibility/2006" xmlns:a14="http://schemas.microsoft.com/office/drawing/2010/main" val="FF8080" a14:legacySpreadsheetColorIndex="29" mc:Ignorable="a14"/>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※4</a:t>
          </a:r>
        </a:p>
      </xdr:txBody>
    </xdr:sp>
    <xdr:clientData/>
  </xdr:twoCellAnchor>
  <xdr:twoCellAnchor>
    <xdr:from xmlns:xdr="http://schemas.openxmlformats.org/drawingml/2006/spreadsheetDrawing">
      <xdr:col>7</xdr:col>
      <xdr:colOff>434975</xdr:colOff>
      <xdr:row>16</xdr:row>
      <xdr:rowOff>124460</xdr:rowOff>
    </xdr:from>
    <xdr:to xmlns:xdr="http://schemas.openxmlformats.org/drawingml/2006/spreadsheetDrawing">
      <xdr:col>7</xdr:col>
      <xdr:colOff>855345</xdr:colOff>
      <xdr:row>18</xdr:row>
      <xdr:rowOff>55880</xdr:rowOff>
    </xdr:to>
    <xdr:sp macro="" textlink="">
      <xdr:nvSpPr>
        <xdr:cNvPr id="20489" name="AutoShape 26"/>
        <xdr:cNvSpPr>
          <a:spLocks noChangeArrowheads="1"/>
        </xdr:cNvSpPr>
      </xdr:nvSpPr>
      <xdr:spPr>
        <a:xfrm>
          <a:off x="6883400" y="3572510"/>
          <a:ext cx="420370" cy="188595"/>
        </a:xfrm>
        <a:prstGeom prst="wedgeRoundRectCallout">
          <a:avLst>
            <a:gd name="adj1" fmla="val -15792"/>
            <a:gd name="adj2" fmla="val 150000"/>
            <a:gd name="adj3" fmla="val 16667"/>
          </a:avLst>
        </a:prstGeom>
        <a:solidFill>
          <a:srgbClr xmlns:mc="http://schemas.openxmlformats.org/markup-compatibility/2006" xmlns:a14="http://schemas.microsoft.com/office/drawing/2010/main" val="FF8080" a14:legacySpreadsheetColorIndex="29" mc:Ignorable="a14"/>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※5</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8</xdr:col>
      <xdr:colOff>927100</xdr:colOff>
      <xdr:row>16</xdr:row>
      <xdr:rowOff>146685</xdr:rowOff>
    </xdr:from>
    <xdr:to xmlns:xdr="http://schemas.openxmlformats.org/drawingml/2006/spreadsheetDrawing">
      <xdr:col>9</xdr:col>
      <xdr:colOff>279400</xdr:colOff>
      <xdr:row>18</xdr:row>
      <xdr:rowOff>77470</xdr:rowOff>
    </xdr:to>
    <xdr:sp macro="" textlink="">
      <xdr:nvSpPr>
        <xdr:cNvPr id="20490" name="AutoShape 10"/>
        <xdr:cNvSpPr>
          <a:spLocks noChangeArrowheads="1"/>
        </xdr:cNvSpPr>
      </xdr:nvSpPr>
      <xdr:spPr>
        <a:xfrm>
          <a:off x="8261350" y="3594735"/>
          <a:ext cx="419100" cy="187960"/>
        </a:xfrm>
        <a:prstGeom prst="wedgeRoundRectCallout">
          <a:avLst>
            <a:gd name="adj1" fmla="val -15792"/>
            <a:gd name="adj2" fmla="val 150000"/>
            <a:gd name="adj3" fmla="val 16667"/>
          </a:avLst>
        </a:prstGeom>
        <a:solidFill>
          <a:srgbClr xmlns:mc="http://schemas.openxmlformats.org/markup-compatibility/2006" xmlns:a14="http://schemas.microsoft.com/office/drawing/2010/main" val="FF8080" a14:legacySpreadsheetColorIndex="29" mc:Ignorable="a14"/>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※６</a:t>
          </a: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245745</xdr:colOff>
      <xdr:row>0</xdr:row>
      <xdr:rowOff>45720</xdr:rowOff>
    </xdr:from>
    <xdr:to xmlns:xdr="http://schemas.openxmlformats.org/drawingml/2006/spreadsheetDrawing">
      <xdr:col>4</xdr:col>
      <xdr:colOff>1354455</xdr:colOff>
      <xdr:row>2</xdr:row>
      <xdr:rowOff>160020</xdr:rowOff>
    </xdr:to>
    <xdr:sp macro="" textlink="">
      <xdr:nvSpPr>
        <xdr:cNvPr id="2" name="Text Box 1"/>
        <xdr:cNvSpPr txBox="1">
          <a:spLocks noChangeArrowheads="1"/>
        </xdr:cNvSpPr>
      </xdr:nvSpPr>
      <xdr:spPr>
        <a:xfrm>
          <a:off x="5008245" y="45720"/>
          <a:ext cx="1108710" cy="457200"/>
        </a:xfrm>
        <a:prstGeom prst="rect">
          <a:avLst/>
        </a:prstGeom>
        <a:solidFill>
          <a:srgbClr xmlns:mc="http://schemas.openxmlformats.org/markup-compatibility/2006" xmlns:a14="http://schemas.microsoft.com/office/drawing/2010/main" val="CC99FF" a14:legacySpreadsheetColorIndex="46" mc:Ignorable="a14"/>
        </a:solidFill>
        <a:ln w="76200" cmpd="tri">
          <a:solidFill>
            <a:srgbClr val="000000"/>
          </a:solidFill>
          <a:miter lim="800000"/>
          <a:headEnd/>
          <a:tailEnd/>
        </a:ln>
      </xdr:spPr>
      <xdr:txBody>
        <a:bodyPr vertOverflow="clip" horzOverflow="overflow" wrap="square" lIns="27432" tIns="18288" rIns="27432" bIns="18288" anchor="ctr"/>
        <a:lstStyle/>
        <a:p>
          <a:pPr algn="ctr" rtl="0">
            <a:defRPr sz="1000"/>
          </a:pPr>
          <a:r>
            <a:rPr lang="ja-JP" altLang="en-US" sz="1800" b="0" i="0" u="none" strike="noStrike" baseline="0">
              <a:solidFill>
                <a:srgbClr val="000000"/>
              </a:solidFill>
              <a:latin typeface="HG創英角ﾎﾟｯﾌﾟ体"/>
              <a:ea typeface="HG創英角ﾎﾟｯﾌﾟ体"/>
            </a:rPr>
            <a:t>記載例</a:t>
          </a:r>
          <a:endParaRPr lang="ja-JP" altLang="en-US"/>
        </a:p>
      </xdr:txBody>
    </xdr:sp>
    <xdr:clientData/>
  </xdr:twoCellAnchor>
  <xdr:twoCellAnchor>
    <xdr:from xmlns:xdr="http://schemas.openxmlformats.org/drawingml/2006/spreadsheetDrawing">
      <xdr:col>3</xdr:col>
      <xdr:colOff>56515</xdr:colOff>
      <xdr:row>15</xdr:row>
      <xdr:rowOff>152400</xdr:rowOff>
    </xdr:from>
    <xdr:to xmlns:xdr="http://schemas.openxmlformats.org/drawingml/2006/spreadsheetDrawing">
      <xdr:col>3</xdr:col>
      <xdr:colOff>800100</xdr:colOff>
      <xdr:row>33</xdr:row>
      <xdr:rowOff>104775</xdr:rowOff>
    </xdr:to>
    <xdr:sp macro="" textlink="">
      <xdr:nvSpPr>
        <xdr:cNvPr id="3" name="Line 3"/>
        <xdr:cNvSpPr>
          <a:spLocks noChangeShapeType="1"/>
        </xdr:cNvSpPr>
      </xdr:nvSpPr>
      <xdr:spPr>
        <a:xfrm>
          <a:off x="3295015" y="2724150"/>
          <a:ext cx="743585" cy="303847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3</xdr:col>
      <xdr:colOff>86360</xdr:colOff>
      <xdr:row>16</xdr:row>
      <xdr:rowOff>0</xdr:rowOff>
    </xdr:from>
    <xdr:to xmlns:xdr="http://schemas.openxmlformats.org/drawingml/2006/spreadsheetDrawing">
      <xdr:col>3</xdr:col>
      <xdr:colOff>847725</xdr:colOff>
      <xdr:row>16</xdr:row>
      <xdr:rowOff>123825</xdr:rowOff>
    </xdr:to>
    <xdr:sp macro="" textlink="">
      <xdr:nvSpPr>
        <xdr:cNvPr id="4" name="Line 4"/>
        <xdr:cNvSpPr>
          <a:spLocks noChangeShapeType="1"/>
        </xdr:cNvSpPr>
      </xdr:nvSpPr>
      <xdr:spPr>
        <a:xfrm>
          <a:off x="3324860" y="2743200"/>
          <a:ext cx="761365" cy="12382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2</xdr:col>
      <xdr:colOff>598805</xdr:colOff>
      <xdr:row>11</xdr:row>
      <xdr:rowOff>76200</xdr:rowOff>
    </xdr:from>
    <xdr:to xmlns:xdr="http://schemas.openxmlformats.org/drawingml/2006/spreadsheetDrawing">
      <xdr:col>3</xdr:col>
      <xdr:colOff>807720</xdr:colOff>
      <xdr:row>15</xdr:row>
      <xdr:rowOff>160020</xdr:rowOff>
    </xdr:to>
    <xdr:sp macro="" textlink="">
      <xdr:nvSpPr>
        <xdr:cNvPr id="5" name="Text Box 5"/>
        <xdr:cNvSpPr txBox="1">
          <a:spLocks noChangeArrowheads="1"/>
        </xdr:cNvSpPr>
      </xdr:nvSpPr>
      <xdr:spPr>
        <a:xfrm>
          <a:off x="2313305" y="1962150"/>
          <a:ext cx="1732915" cy="769620"/>
        </a:xfrm>
        <a:prstGeom prst="rect">
          <a:avLst/>
        </a:prstGeom>
        <a:solidFill>
          <a:srgbClr val="FFFFFF"/>
        </a:solidFill>
        <a:ln w="9525" algn="ctr">
          <a:solidFill>
            <a:srgbClr val="000000"/>
          </a:solidFill>
          <a:miter lim="800000"/>
          <a:headEnd/>
          <a:tailEnd/>
        </a:ln>
      </xdr:spPr>
      <xdr:txBody>
        <a:bodyPr vertOverflow="clip" horzOverflow="overflow" wrap="square" lIns="36576" tIns="18288" rIns="0" bIns="0" anchor="t"/>
        <a:lstStyle/>
        <a:p>
          <a:pPr algn="l" rtl="0">
            <a:lnSpc>
              <a:spcPts val="1100"/>
            </a:lnSpc>
            <a:defRPr sz="1000"/>
          </a:pPr>
          <a:r>
            <a:rPr lang="ja-JP" altLang="en-US" sz="1000" b="0" i="0" u="none" strike="noStrike" baseline="0">
              <a:solidFill>
                <a:srgbClr val="000000"/>
              </a:solidFill>
              <a:latin typeface="HG創英角ｺﾞｼｯｸUB"/>
              <a:ea typeface="HG創英角ｺﾞｼｯｸUB"/>
            </a:rPr>
            <a:t>収入合計と支出合計を一致させてください。</a:t>
          </a:r>
          <a:endParaRPr lang="ja-JP" altLang="en-US"/>
        </a:p>
      </xdr:txBody>
    </xdr:sp>
    <xdr:clientData/>
  </xdr:twoCellAnchor>
  <xdr:twoCellAnchor>
    <xdr:from xmlns:xdr="http://schemas.openxmlformats.org/drawingml/2006/spreadsheetDrawing">
      <xdr:col>1</xdr:col>
      <xdr:colOff>1270635</xdr:colOff>
      <xdr:row>2</xdr:row>
      <xdr:rowOff>68580</xdr:rowOff>
    </xdr:from>
    <xdr:to xmlns:xdr="http://schemas.openxmlformats.org/drawingml/2006/spreadsheetDrawing">
      <xdr:col>2</xdr:col>
      <xdr:colOff>1181100</xdr:colOff>
      <xdr:row>3</xdr:row>
      <xdr:rowOff>110490</xdr:rowOff>
    </xdr:to>
    <xdr:sp macro="" textlink="">
      <xdr:nvSpPr>
        <xdr:cNvPr id="6" name="AutoShape 7"/>
        <xdr:cNvSpPr>
          <a:spLocks noChangeArrowheads="1"/>
        </xdr:cNvSpPr>
      </xdr:nvSpPr>
      <xdr:spPr>
        <a:xfrm>
          <a:off x="1461135" y="411480"/>
          <a:ext cx="1434465" cy="213360"/>
        </a:xfrm>
        <a:prstGeom prst="wedgeRectCallout">
          <a:avLst>
            <a:gd name="adj1" fmla="val -31880"/>
            <a:gd name="adj2" fmla="val 106667"/>
          </a:avLst>
        </a:prstGeom>
        <a:solidFill>
          <a:srgbClr val="FFFFFF"/>
        </a:solidFill>
        <a:ln w="9525" algn="ctr">
          <a:solidFill>
            <a:srgbClr val="000000"/>
          </a:solidFill>
          <a:miter lim="800000"/>
          <a:headEnd/>
          <a:tailEnd/>
        </a:ln>
        <a:effectLst/>
      </xdr:spPr>
      <xdr:txBody>
        <a:bodyPr vertOverflow="clip" horzOverflow="overflow" wrap="square" lIns="36576" tIns="18288" rIns="36576" bIns="18288" anchor="ctr" upright="1"/>
        <a:lstStyle/>
        <a:p>
          <a:pPr algn="ctr" rtl="0">
            <a:defRPr sz="1000"/>
          </a:pPr>
          <a:r>
            <a:rPr lang="ja-JP" altLang="en-US" sz="1000" b="0" i="0" strike="noStrike">
              <a:solidFill>
                <a:srgbClr val="000000"/>
              </a:solidFill>
              <a:latin typeface="ＭＳ Ｐゴシック"/>
              <a:ea typeface="ＭＳ Ｐゴシック"/>
            </a:rPr>
            <a:t>実際の科目を記入</a:t>
          </a:r>
        </a:p>
      </xdr:txBody>
    </xdr:sp>
    <xdr:clientData/>
  </xdr:twoCellAnchor>
  <xdr:twoCellAnchor>
    <xdr:from xmlns:xdr="http://schemas.openxmlformats.org/drawingml/2006/spreadsheetDrawing">
      <xdr:col>1</xdr:col>
      <xdr:colOff>847725</xdr:colOff>
      <xdr:row>39</xdr:row>
      <xdr:rowOff>123825</xdr:rowOff>
    </xdr:from>
    <xdr:to xmlns:xdr="http://schemas.openxmlformats.org/drawingml/2006/spreadsheetDrawing">
      <xdr:col>2</xdr:col>
      <xdr:colOff>978535</xdr:colOff>
      <xdr:row>41</xdr:row>
      <xdr:rowOff>86360</xdr:rowOff>
    </xdr:to>
    <xdr:sp macro="" textlink="">
      <xdr:nvSpPr>
        <xdr:cNvPr id="7" name="AutoShape 2"/>
        <xdr:cNvSpPr>
          <a:spLocks noChangeArrowheads="1"/>
        </xdr:cNvSpPr>
      </xdr:nvSpPr>
      <xdr:spPr>
        <a:xfrm>
          <a:off x="1038225" y="6810375"/>
          <a:ext cx="1654810" cy="305435"/>
        </a:xfrm>
        <a:prstGeom prst="wedgeRectCallout">
          <a:avLst>
            <a:gd name="adj1" fmla="val -31250"/>
            <a:gd name="adj2" fmla="val -123333"/>
          </a:avLst>
        </a:prstGeom>
        <a:solidFill>
          <a:srgbClr val="FFFFFF"/>
        </a:solidFill>
        <a:ln w="9525" algn="ctr">
          <a:solidFill>
            <a:srgbClr val="000000"/>
          </a:solidFill>
          <a:miter lim="800000"/>
          <a:headEnd/>
          <a:tailEnd/>
        </a:ln>
        <a:effectLst/>
      </xdr:spPr>
      <xdr:txBody>
        <a:bodyPr vertOverflow="clip" horzOverflow="overflow" wrap="square" lIns="36576" tIns="18288" rIns="36576" bIns="18288" anchor="ctr" upright="1"/>
        <a:lstStyle/>
        <a:p>
          <a:pPr algn="ctr" rtl="0">
            <a:defRPr sz="1000"/>
          </a:pPr>
          <a:r>
            <a:rPr lang="ja-JP" altLang="en-US" sz="1000" b="0" i="0" strike="noStrike">
              <a:solidFill>
                <a:srgbClr val="000000"/>
              </a:solidFill>
              <a:latin typeface="ＭＳ Ｐゴシック"/>
              <a:ea typeface="ＭＳ Ｐゴシック"/>
            </a:rPr>
            <a:t>日付は空欄にしてください。</a:t>
          </a:r>
        </a:p>
      </xdr:txBody>
    </xdr:sp>
    <xdr:clientData/>
  </xdr:twoCellAnchor>
  <xdr:twoCellAnchor>
    <xdr:from xmlns:xdr="http://schemas.openxmlformats.org/drawingml/2006/spreadsheetDrawing">
      <xdr:col>0</xdr:col>
      <xdr:colOff>55245</xdr:colOff>
      <xdr:row>0</xdr:row>
      <xdr:rowOff>36195</xdr:rowOff>
    </xdr:from>
    <xdr:to xmlns:xdr="http://schemas.openxmlformats.org/drawingml/2006/spreadsheetDrawing">
      <xdr:col>1</xdr:col>
      <xdr:colOff>972820</xdr:colOff>
      <xdr:row>2</xdr:row>
      <xdr:rowOff>150495</xdr:rowOff>
    </xdr:to>
    <xdr:sp macro="" textlink="">
      <xdr:nvSpPr>
        <xdr:cNvPr id="8" name="Text Box 1"/>
        <xdr:cNvSpPr txBox="1">
          <a:spLocks noChangeArrowheads="1"/>
        </xdr:cNvSpPr>
      </xdr:nvSpPr>
      <xdr:spPr>
        <a:xfrm>
          <a:off x="55245" y="36195"/>
          <a:ext cx="1108075" cy="457200"/>
        </a:xfrm>
        <a:prstGeom prst="rect">
          <a:avLst/>
        </a:prstGeom>
        <a:solidFill>
          <a:srgbClr xmlns:mc="http://schemas.openxmlformats.org/markup-compatibility/2006" xmlns:a14="http://schemas.microsoft.com/office/drawing/2010/main" val="CC99FF" a14:legacySpreadsheetColorIndex="46" mc:Ignorable="a14"/>
        </a:solidFill>
        <a:ln w="76200" cmpd="tri">
          <a:solidFill>
            <a:srgbClr val="000000"/>
          </a:solidFill>
          <a:miter lim="800000"/>
          <a:headEnd/>
          <a:tailEnd/>
        </a:ln>
      </xdr:spPr>
      <xdr:txBody>
        <a:bodyPr vertOverflow="clip" horzOverflow="overflow" wrap="square" lIns="27432" tIns="18288" rIns="27432" bIns="18288" anchor="ctr"/>
        <a:lstStyle/>
        <a:p>
          <a:pPr algn="ctr" rtl="0">
            <a:defRPr sz="1000"/>
          </a:pPr>
          <a:r>
            <a:rPr lang="ja-JP" altLang="en-US" sz="1800" b="0" i="0" u="none" strike="noStrike" baseline="0">
              <a:solidFill>
                <a:srgbClr val="000000"/>
              </a:solidFill>
              <a:latin typeface="HG創英角ﾎﾟｯﾌﾟ体"/>
              <a:ea typeface="HG創英角ﾎﾟｯﾌﾟ体"/>
            </a:rPr>
            <a:t>記載例</a:t>
          </a:r>
          <a:endParaRPr lang="ja-JP" altLang="en-US"/>
        </a:p>
      </xdr:txBody>
    </xdr:sp>
    <xdr:clientData/>
  </xdr:twoCellAnchor>
  <xdr:twoCellAnchor>
    <xdr:from xmlns:xdr="http://schemas.openxmlformats.org/drawingml/2006/spreadsheetDrawing">
      <xdr:col>3</xdr:col>
      <xdr:colOff>56515</xdr:colOff>
      <xdr:row>15</xdr:row>
      <xdr:rowOff>152400</xdr:rowOff>
    </xdr:from>
    <xdr:to xmlns:xdr="http://schemas.openxmlformats.org/drawingml/2006/spreadsheetDrawing">
      <xdr:col>3</xdr:col>
      <xdr:colOff>800100</xdr:colOff>
      <xdr:row>34</xdr:row>
      <xdr:rowOff>104775</xdr:rowOff>
    </xdr:to>
    <xdr:sp macro="" textlink="">
      <xdr:nvSpPr>
        <xdr:cNvPr id="9" name="Line 3"/>
        <xdr:cNvSpPr>
          <a:spLocks noChangeShapeType="1"/>
        </xdr:cNvSpPr>
      </xdr:nvSpPr>
      <xdr:spPr>
        <a:xfrm>
          <a:off x="3295015" y="2724150"/>
          <a:ext cx="743585" cy="320992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3</xdr:col>
      <xdr:colOff>86360</xdr:colOff>
      <xdr:row>17</xdr:row>
      <xdr:rowOff>0</xdr:rowOff>
    </xdr:from>
    <xdr:to xmlns:xdr="http://schemas.openxmlformats.org/drawingml/2006/spreadsheetDrawing">
      <xdr:col>3</xdr:col>
      <xdr:colOff>847725</xdr:colOff>
      <xdr:row>17</xdr:row>
      <xdr:rowOff>123825</xdr:rowOff>
    </xdr:to>
    <xdr:sp macro="" textlink="">
      <xdr:nvSpPr>
        <xdr:cNvPr id="10" name="Line 4"/>
        <xdr:cNvSpPr>
          <a:spLocks noChangeShapeType="1"/>
        </xdr:cNvSpPr>
      </xdr:nvSpPr>
      <xdr:spPr>
        <a:xfrm>
          <a:off x="3324860" y="2914650"/>
          <a:ext cx="761365" cy="12382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2</xdr:col>
      <xdr:colOff>598805</xdr:colOff>
      <xdr:row>11</xdr:row>
      <xdr:rowOff>76200</xdr:rowOff>
    </xdr:from>
    <xdr:to xmlns:xdr="http://schemas.openxmlformats.org/drawingml/2006/spreadsheetDrawing">
      <xdr:col>3</xdr:col>
      <xdr:colOff>807720</xdr:colOff>
      <xdr:row>15</xdr:row>
      <xdr:rowOff>160020</xdr:rowOff>
    </xdr:to>
    <xdr:sp macro="" textlink="">
      <xdr:nvSpPr>
        <xdr:cNvPr id="11" name="Text Box 5"/>
        <xdr:cNvSpPr txBox="1">
          <a:spLocks noChangeArrowheads="1"/>
        </xdr:cNvSpPr>
      </xdr:nvSpPr>
      <xdr:spPr>
        <a:xfrm>
          <a:off x="2313305" y="1962150"/>
          <a:ext cx="1732915" cy="769620"/>
        </a:xfrm>
        <a:prstGeom prst="rect">
          <a:avLst/>
        </a:prstGeom>
        <a:solidFill>
          <a:srgbClr val="FFFFFF"/>
        </a:solidFill>
        <a:ln w="9525" algn="ctr">
          <a:solidFill>
            <a:srgbClr val="000000"/>
          </a:solidFill>
          <a:miter lim="800000"/>
          <a:headEnd/>
          <a:tailEnd/>
        </a:ln>
      </xdr:spPr>
      <xdr:txBody>
        <a:bodyPr vertOverflow="clip" horzOverflow="overflow" wrap="square" lIns="36576" tIns="18288" rIns="0" bIns="0" anchor="t"/>
        <a:lstStyle/>
        <a:p>
          <a:pPr algn="l" rtl="0">
            <a:lnSpc>
              <a:spcPts val="1100"/>
            </a:lnSpc>
            <a:defRPr sz="1000"/>
          </a:pPr>
          <a:r>
            <a:rPr lang="ja-JP" altLang="en-US" sz="1000" b="0" i="0" u="none" strike="noStrike" baseline="0">
              <a:solidFill>
                <a:srgbClr val="000000"/>
              </a:solidFill>
              <a:latin typeface="HG創英角ｺﾞｼｯｸUB"/>
              <a:ea typeface="HG創英角ｺﾞｼｯｸUB"/>
            </a:rPr>
            <a:t>収入合計と支出合計を一致させてください。</a:t>
          </a:r>
          <a:endParaRPr lang="ja-JP" altLang="en-US"/>
        </a:p>
      </xdr:txBody>
    </xdr:sp>
    <xdr:clientData/>
  </xdr:twoCellAnchor>
  <xdr:twoCellAnchor>
    <xdr:from xmlns:xdr="http://schemas.openxmlformats.org/drawingml/2006/spreadsheetDrawing">
      <xdr:col>1</xdr:col>
      <xdr:colOff>1270635</xdr:colOff>
      <xdr:row>2</xdr:row>
      <xdr:rowOff>68580</xdr:rowOff>
    </xdr:from>
    <xdr:to xmlns:xdr="http://schemas.openxmlformats.org/drawingml/2006/spreadsheetDrawing">
      <xdr:col>2</xdr:col>
      <xdr:colOff>1181100</xdr:colOff>
      <xdr:row>3</xdr:row>
      <xdr:rowOff>110490</xdr:rowOff>
    </xdr:to>
    <xdr:sp macro="" textlink="">
      <xdr:nvSpPr>
        <xdr:cNvPr id="12" name="AutoShape 7"/>
        <xdr:cNvSpPr>
          <a:spLocks noChangeArrowheads="1"/>
        </xdr:cNvSpPr>
      </xdr:nvSpPr>
      <xdr:spPr>
        <a:xfrm>
          <a:off x="1461135" y="411480"/>
          <a:ext cx="1434465" cy="213360"/>
        </a:xfrm>
        <a:prstGeom prst="wedgeRectCallout">
          <a:avLst>
            <a:gd name="adj1" fmla="val -31880"/>
            <a:gd name="adj2" fmla="val 106667"/>
          </a:avLst>
        </a:prstGeom>
        <a:solidFill>
          <a:srgbClr val="FFFFFF"/>
        </a:solidFill>
        <a:ln w="9525" algn="ctr">
          <a:solidFill>
            <a:srgbClr val="000000"/>
          </a:solidFill>
          <a:miter lim="800000"/>
          <a:headEnd/>
          <a:tailEnd/>
        </a:ln>
        <a:effectLst/>
      </xdr:spPr>
      <xdr:txBody>
        <a:bodyPr vertOverflow="clip" horzOverflow="overflow" wrap="square" lIns="36576" tIns="18288" rIns="36576" bIns="18288" anchor="ctr" upright="1"/>
        <a:lstStyle/>
        <a:p>
          <a:pPr algn="ctr" rtl="0">
            <a:defRPr sz="1000"/>
          </a:pPr>
          <a:r>
            <a:rPr lang="ja-JP" altLang="en-US" sz="1000" b="0" i="0" strike="noStrike">
              <a:solidFill>
                <a:srgbClr val="000000"/>
              </a:solidFill>
              <a:latin typeface="ＭＳ Ｐゴシック"/>
              <a:ea typeface="ＭＳ Ｐゴシック"/>
            </a:rPr>
            <a:t>実際の科目を記入</a:t>
          </a:r>
        </a:p>
      </xdr:txBody>
    </xdr:sp>
    <xdr:clientData/>
  </xdr:twoCellAnchor>
  <xdr:twoCellAnchor>
    <xdr:from xmlns:xdr="http://schemas.openxmlformats.org/drawingml/2006/spreadsheetDrawing">
      <xdr:col>4</xdr:col>
      <xdr:colOff>163830</xdr:colOff>
      <xdr:row>2</xdr:row>
      <xdr:rowOff>3810</xdr:rowOff>
    </xdr:from>
    <xdr:to xmlns:xdr="http://schemas.openxmlformats.org/drawingml/2006/spreadsheetDrawing">
      <xdr:col>5</xdr:col>
      <xdr:colOff>74930</xdr:colOff>
      <xdr:row>3</xdr:row>
      <xdr:rowOff>45720</xdr:rowOff>
    </xdr:to>
    <xdr:sp macro="" textlink="">
      <xdr:nvSpPr>
        <xdr:cNvPr id="13" name="AutoShape 7"/>
        <xdr:cNvSpPr>
          <a:spLocks noChangeArrowheads="1"/>
        </xdr:cNvSpPr>
      </xdr:nvSpPr>
      <xdr:spPr>
        <a:xfrm>
          <a:off x="4926330" y="346710"/>
          <a:ext cx="1435100" cy="213360"/>
        </a:xfrm>
        <a:prstGeom prst="wedgeRectCallout">
          <a:avLst>
            <a:gd name="adj1" fmla="val -13952"/>
            <a:gd name="adj2" fmla="val -116340"/>
          </a:avLst>
        </a:prstGeom>
        <a:solidFill>
          <a:srgbClr val="FFFFFF"/>
        </a:solidFill>
        <a:ln w="9525" algn="ctr">
          <a:solidFill>
            <a:srgbClr val="000000"/>
          </a:solidFill>
          <a:miter lim="800000"/>
          <a:headEnd/>
          <a:tailEnd/>
        </a:ln>
        <a:effectLst/>
      </xdr:spPr>
      <xdr:txBody>
        <a:bodyPr vertOverflow="clip" horzOverflow="overflow" wrap="square" lIns="36576" tIns="18288" rIns="36576" bIns="18288" anchor="ctr" upright="1"/>
        <a:lstStyle/>
        <a:p>
          <a:pPr algn="ctr" rtl="0">
            <a:defRPr sz="1000"/>
          </a:pPr>
          <a:r>
            <a:rPr lang="ja-JP" altLang="en-US" sz="1000" b="0" i="0" strike="noStrike">
              <a:solidFill>
                <a:srgbClr val="000000"/>
              </a:solidFill>
              <a:latin typeface="ＭＳ Ｐゴシック"/>
              <a:ea typeface="ＭＳ Ｐゴシック"/>
            </a:rPr>
            <a:t>グループホーム名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2.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XFC168"/>
  <sheetViews>
    <sheetView tabSelected="1" view="pageBreakPreview" zoomScale="75" zoomScaleSheetLayoutView="75" workbookViewId="0">
      <selection activeCell="I5" sqref="I5"/>
    </sheetView>
  </sheetViews>
  <sheetFormatPr defaultRowHeight="13.5"/>
  <cols>
    <col min="1" max="1" width="3.5" style="1" customWidth="1"/>
    <col min="2" max="2" width="12.625" style="1" customWidth="1"/>
    <col min="3" max="5" width="11.625" style="1" customWidth="1"/>
    <col min="6" max="6" width="15.75" style="1" customWidth="1"/>
    <col min="7" max="7" width="17.875" style="1" customWidth="1"/>
    <col min="8" max="8" width="11.625" style="1" customWidth="1"/>
    <col min="9" max="9" width="14" style="1" customWidth="1"/>
    <col min="10" max="10" width="9" style="1" customWidth="1"/>
    <col min="11" max="11" width="13.125" style="1" customWidth="1"/>
    <col min="12" max="12" width="7" style="1" customWidth="1"/>
    <col min="13" max="13" width="14.375" style="1" customWidth="1"/>
    <col min="14" max="14" width="10.375" style="1" customWidth="1"/>
    <col min="15" max="17" width="9" style="1" customWidth="1"/>
    <col min="18" max="18" width="3.625" style="1" customWidth="1"/>
    <col min="19" max="19" width="5.875" style="1" customWidth="1"/>
    <col min="20" max="16384" width="9" style="1" customWidth="1"/>
  </cols>
  <sheetData>
    <row r="1" spans="1:18" s="2" customFormat="1" ht="21" customHeight="1">
      <c r="A1" s="5" t="s">
        <v>145</v>
      </c>
      <c r="B1" s="15"/>
      <c r="C1" s="15"/>
      <c r="D1" s="15"/>
      <c r="E1" s="52"/>
      <c r="F1" s="60"/>
    </row>
    <row r="2" spans="1:18" s="2" customFormat="1" ht="9" customHeight="1">
      <c r="A2" s="6"/>
    </row>
    <row r="3" spans="1:18" s="2" customFormat="1" ht="21.75" customHeight="1">
      <c r="A3" s="6"/>
      <c r="B3" s="16" t="s">
        <v>196</v>
      </c>
    </row>
    <row r="4" spans="1:18" s="2" customFormat="1" ht="21.75" customHeight="1">
      <c r="A4" s="6"/>
      <c r="B4" s="16" t="s">
        <v>147</v>
      </c>
    </row>
    <row r="5" spans="1:18" s="2" customFormat="1" ht="21.75" customHeight="1">
      <c r="A5" s="6"/>
      <c r="B5" s="16" t="s">
        <v>197</v>
      </c>
    </row>
    <row r="6" spans="1:18" s="0" customFormat="1"/>
    <row r="7" spans="1:18" s="0" customFormat="1"/>
    <row r="8" spans="1:18" s="2" customFormat="1" ht="21" customHeight="1">
      <c r="A8" s="5" t="s">
        <v>28</v>
      </c>
      <c r="B8" s="15"/>
      <c r="C8" s="15"/>
      <c r="D8" s="15"/>
      <c r="E8" s="52"/>
      <c r="F8" s="61"/>
    </row>
    <row r="9" spans="1:18" s="2" customFormat="1" ht="9" customHeight="1">
      <c r="A9" s="6"/>
    </row>
    <row r="10" spans="1:18" s="2" customFormat="1" ht="21.75" customHeight="1">
      <c r="A10" s="7" t="s">
        <v>141</v>
      </c>
      <c r="B10" s="7"/>
      <c r="C10" s="7"/>
      <c r="D10" s="7"/>
    </row>
    <row r="11" spans="1:18" s="2" customFormat="1" ht="21.75" customHeight="1">
      <c r="A11" s="6"/>
      <c r="B11" s="2" t="s">
        <v>198</v>
      </c>
    </row>
    <row r="12" spans="1:18" s="2" customFormat="1" ht="21.75" customHeight="1">
      <c r="A12" s="6"/>
      <c r="B12" s="16" t="s">
        <v>123</v>
      </c>
    </row>
    <row r="14" spans="1:18">
      <c r="M14" s="120"/>
      <c r="N14" s="120"/>
      <c r="O14" s="120"/>
      <c r="Q14" s="120"/>
      <c r="R14" s="120"/>
    </row>
    <row r="15" spans="1:18">
      <c r="A15" s="8"/>
      <c r="B15" s="17" t="s">
        <v>84</v>
      </c>
      <c r="C15" s="17"/>
      <c r="D15" s="17"/>
      <c r="E15" s="17"/>
      <c r="F15" s="17"/>
      <c r="G15" s="17"/>
      <c r="H15" s="17"/>
      <c r="I15" s="17"/>
      <c r="J15" s="17"/>
      <c r="K15" s="17"/>
      <c r="L15" s="17"/>
      <c r="M15" s="18"/>
      <c r="P15" s="130"/>
      <c r="R15" s="137"/>
    </row>
    <row r="16" spans="1:18">
      <c r="A16" s="9"/>
      <c r="B16" s="18" t="s">
        <v>21</v>
      </c>
      <c r="C16" s="18"/>
      <c r="D16" s="18"/>
      <c r="E16" s="18"/>
      <c r="F16" s="62" t="s">
        <v>65</v>
      </c>
      <c r="G16" s="69">
        <v>1220800001</v>
      </c>
      <c r="H16" s="18"/>
      <c r="I16" s="18"/>
      <c r="J16" s="18"/>
      <c r="K16" s="18"/>
      <c r="L16" s="18"/>
      <c r="M16" s="18"/>
      <c r="R16" s="137"/>
    </row>
    <row r="17" spans="1:16383">
      <c r="A17" s="9"/>
      <c r="B17" s="18"/>
      <c r="C17" s="18"/>
      <c r="D17" s="18"/>
      <c r="E17" s="18"/>
      <c r="F17" s="62" t="s">
        <v>120</v>
      </c>
      <c r="G17" s="70" t="s">
        <v>15</v>
      </c>
      <c r="H17" s="62" t="s">
        <v>22</v>
      </c>
      <c r="I17" s="87">
        <v>3</v>
      </c>
      <c r="J17" s="62" t="s">
        <v>40</v>
      </c>
      <c r="K17" s="111">
        <v>1</v>
      </c>
      <c r="L17" s="18"/>
      <c r="M17" s="18"/>
      <c r="R17" s="137"/>
    </row>
    <row r="18" spans="1:16383" ht="6.75" customHeight="1">
      <c r="A18" s="9"/>
      <c r="B18" s="18"/>
      <c r="C18" s="18"/>
      <c r="D18" s="18"/>
      <c r="E18" s="18"/>
      <c r="F18" s="18"/>
      <c r="G18" s="18"/>
      <c r="H18" s="18"/>
      <c r="I18" s="18"/>
      <c r="J18" s="18"/>
      <c r="K18" s="18"/>
      <c r="L18" s="18"/>
      <c r="R18" s="137"/>
    </row>
    <row r="19" spans="1:16383">
      <c r="A19" s="9"/>
      <c r="B19" s="18"/>
      <c r="C19" s="18"/>
      <c r="D19" s="18"/>
      <c r="E19" s="18"/>
      <c r="F19" s="18"/>
      <c r="G19" s="18"/>
      <c r="H19" s="18"/>
      <c r="I19" s="18"/>
      <c r="J19" s="100" t="s">
        <v>2</v>
      </c>
      <c r="K19" s="100"/>
      <c r="L19" s="18"/>
      <c r="R19" s="137"/>
    </row>
    <row r="20" spans="1:16383">
      <c r="A20" s="9"/>
      <c r="B20" s="19"/>
      <c r="C20" s="19"/>
      <c r="D20" s="19"/>
      <c r="E20" s="19"/>
      <c r="F20" s="63"/>
      <c r="G20" s="71" t="s">
        <v>71</v>
      </c>
      <c r="H20" s="71"/>
      <c r="I20" s="88"/>
      <c r="J20" s="63"/>
      <c r="K20" s="88"/>
      <c r="L20" s="63"/>
      <c r="M20" s="18"/>
      <c r="N20" s="1"/>
      <c r="O20" s="1"/>
      <c r="P20" s="1"/>
      <c r="Q20" s="1"/>
      <c r="R20" s="1"/>
      <c r="S20" s="137"/>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row>
    <row r="21" spans="1:16383" ht="13.15" customHeight="1">
      <c r="A21" s="9"/>
      <c r="B21" s="20" t="s">
        <v>43</v>
      </c>
      <c r="C21" s="20" t="s">
        <v>68</v>
      </c>
      <c r="D21" s="20" t="s">
        <v>46</v>
      </c>
      <c r="E21" s="20" t="s">
        <v>69</v>
      </c>
      <c r="F21" s="20" t="s">
        <v>213</v>
      </c>
      <c r="G21" s="19" t="s">
        <v>132</v>
      </c>
      <c r="H21" s="75" t="s">
        <v>130</v>
      </c>
      <c r="I21" s="30" t="s">
        <v>36</v>
      </c>
      <c r="J21" s="101"/>
      <c r="K21" s="30" t="s">
        <v>36</v>
      </c>
      <c r="L21" s="101"/>
      <c r="M21" s="121"/>
      <c r="N21" s="123" t="s">
        <v>170</v>
      </c>
      <c r="O21" s="127" t="s">
        <v>163</v>
      </c>
      <c r="P21" s="131" t="s">
        <v>72</v>
      </c>
      <c r="Q21" s="134" t="s">
        <v>175</v>
      </c>
      <c r="R21" s="134" t="s">
        <v>60</v>
      </c>
      <c r="S21" s="13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row>
    <row r="22" spans="1:16383">
      <c r="A22" s="9"/>
      <c r="B22" s="20"/>
      <c r="C22" s="20"/>
      <c r="D22" s="20"/>
      <c r="E22" s="20"/>
      <c r="F22" s="20" t="s">
        <v>174</v>
      </c>
      <c r="G22" s="20"/>
      <c r="H22" s="76" t="s">
        <v>210</v>
      </c>
      <c r="I22" s="30" t="s">
        <v>70</v>
      </c>
      <c r="J22" s="101"/>
      <c r="K22" s="30" t="s">
        <v>41</v>
      </c>
      <c r="L22" s="101"/>
      <c r="M22" s="121"/>
      <c r="N22" s="124"/>
      <c r="O22" s="128"/>
      <c r="P22" s="132"/>
      <c r="Q22" s="135"/>
      <c r="R22" s="135"/>
      <c r="S22" s="137"/>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c r="XFB22" s="1"/>
      <c r="XFC22" s="1"/>
    </row>
    <row r="23" spans="1:16383" ht="9" customHeight="1">
      <c r="A23" s="9"/>
      <c r="B23" s="20"/>
      <c r="C23" s="20"/>
      <c r="D23" s="20"/>
      <c r="E23" s="20"/>
      <c r="F23" s="20"/>
      <c r="G23" s="20"/>
      <c r="H23" s="77"/>
      <c r="I23" s="30"/>
      <c r="J23" s="101"/>
      <c r="K23" s="30"/>
      <c r="L23" s="101"/>
      <c r="M23" s="121"/>
      <c r="N23" s="125"/>
      <c r="O23" s="128"/>
      <c r="P23" s="132"/>
      <c r="Q23" s="135"/>
      <c r="R23" s="135"/>
      <c r="S23" s="137"/>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c r="XFA23" s="1"/>
      <c r="XFB23" s="1"/>
      <c r="XFC23" s="1"/>
    </row>
    <row r="24" spans="1:16383" ht="9" customHeight="1">
      <c r="A24" s="9"/>
      <c r="B24" s="20"/>
      <c r="C24" s="20"/>
      <c r="D24" s="20"/>
      <c r="E24" s="20"/>
      <c r="F24" s="20"/>
      <c r="G24" s="20"/>
      <c r="H24" s="77"/>
      <c r="I24" s="30"/>
      <c r="J24" s="101"/>
      <c r="K24" s="30"/>
      <c r="L24" s="101"/>
      <c r="M24" s="121"/>
      <c r="N24" s="124"/>
      <c r="O24" s="128"/>
      <c r="P24" s="132"/>
      <c r="Q24" s="135"/>
      <c r="R24" s="135"/>
      <c r="S24" s="137"/>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s="1"/>
      <c r="XEZ24" s="1"/>
      <c r="XFA24" s="1"/>
      <c r="XFB24" s="1"/>
      <c r="XFC24" s="1"/>
    </row>
    <row r="25" spans="1:16383" ht="9" customHeight="1">
      <c r="A25" s="9"/>
      <c r="B25" s="20"/>
      <c r="C25" s="20"/>
      <c r="D25" s="20"/>
      <c r="E25" s="20"/>
      <c r="F25" s="20"/>
      <c r="G25" s="20"/>
      <c r="H25" s="77"/>
      <c r="I25" s="30"/>
      <c r="J25" s="101"/>
      <c r="K25" s="30"/>
      <c r="L25" s="101"/>
      <c r="M25" s="121"/>
      <c r="N25" s="124"/>
      <c r="O25" s="128"/>
      <c r="P25" s="132"/>
      <c r="Q25" s="135"/>
      <c r="R25" s="135"/>
      <c r="S25" s="137"/>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c r="XFA25" s="1"/>
      <c r="XFB25" s="1"/>
      <c r="XFC25" s="1"/>
    </row>
    <row r="26" spans="1:16383" ht="9" customHeight="1">
      <c r="A26" s="9"/>
      <c r="B26" s="20"/>
      <c r="C26" s="20"/>
      <c r="D26" s="20"/>
      <c r="E26" s="20"/>
      <c r="F26" s="20"/>
      <c r="G26" s="20"/>
      <c r="H26" s="77"/>
      <c r="I26" s="30"/>
      <c r="J26" s="101"/>
      <c r="K26" s="30"/>
      <c r="L26" s="101"/>
      <c r="M26" s="121"/>
      <c r="N26" s="124"/>
      <c r="O26" s="128"/>
      <c r="P26" s="132"/>
      <c r="Q26" s="135"/>
      <c r="R26" s="135"/>
      <c r="S26" s="137"/>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c r="XFA26" s="1"/>
      <c r="XFB26" s="1"/>
      <c r="XFC26" s="1"/>
    </row>
    <row r="27" spans="1:16383" ht="47.25" customHeight="1">
      <c r="A27" s="9"/>
      <c r="B27" s="20"/>
      <c r="C27" s="20"/>
      <c r="D27" s="20"/>
      <c r="E27" s="20"/>
      <c r="F27" s="20"/>
      <c r="G27" s="20"/>
      <c r="H27" s="77"/>
      <c r="I27" s="30"/>
      <c r="J27" s="101"/>
      <c r="K27" s="30"/>
      <c r="L27" s="101"/>
      <c r="M27" s="121"/>
      <c r="N27" s="124"/>
      <c r="O27" s="128"/>
      <c r="P27" s="132"/>
      <c r="Q27" s="135"/>
      <c r="R27" s="135"/>
      <c r="S27" s="137"/>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c r="XFC27" s="1"/>
    </row>
    <row r="28" spans="1:16383">
      <c r="A28" s="9"/>
      <c r="B28" s="21"/>
      <c r="C28" s="21"/>
      <c r="D28" s="21"/>
      <c r="E28" s="21"/>
      <c r="F28" s="21"/>
      <c r="G28" s="21" t="s">
        <v>85</v>
      </c>
      <c r="H28" s="21" t="s">
        <v>48</v>
      </c>
      <c r="I28" s="89"/>
      <c r="J28" s="102" t="s">
        <v>34</v>
      </c>
      <c r="K28" s="89"/>
      <c r="L28" s="102" t="s">
        <v>133</v>
      </c>
      <c r="M28" s="121"/>
      <c r="N28" s="124"/>
      <c r="O28" s="128"/>
      <c r="P28" s="132"/>
      <c r="Q28" s="135"/>
      <c r="R28" s="135"/>
      <c r="S28" s="137"/>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c r="XFC28" s="1"/>
    </row>
    <row r="29" spans="1:16383" s="3" customFormat="1" ht="20.25" customHeight="1">
      <c r="A29" s="10"/>
      <c r="B29" s="22" t="s">
        <v>73</v>
      </c>
      <c r="C29" s="34">
        <v>30</v>
      </c>
      <c r="D29" s="50">
        <v>6</v>
      </c>
      <c r="E29" s="53">
        <v>4</v>
      </c>
      <c r="F29" s="64" t="s">
        <v>74</v>
      </c>
      <c r="G29" s="72">
        <v>132600</v>
      </c>
      <c r="H29" s="78">
        <f t="shared" ref="H29:H40" si="0">ROUNDDOWN(N29*P29,0)</f>
        <v>93376</v>
      </c>
      <c r="I29" s="90">
        <v>112000</v>
      </c>
      <c r="J29" s="103" t="str">
        <f t="shared" ref="J29:J40" si="1">IFERROR(R29,"")</f>
        <v/>
      </c>
      <c r="K29" s="112"/>
      <c r="L29" s="116"/>
      <c r="M29" s="122"/>
      <c r="N29" s="126">
        <v>8910</v>
      </c>
      <c r="O29" s="129">
        <v>3</v>
      </c>
      <c r="P29" s="133">
        <v>10.48</v>
      </c>
      <c r="Q29" s="136" t="str">
        <f t="shared" ref="Q29:Q40" si="2">O29&amp;E29&amp;D29</f>
        <v>346</v>
      </c>
      <c r="R29" s="138" t="e">
        <f>VLOOKUP(Q29,補助基準額リスト!D:E,2,FALSE)</f>
        <v>#N/A</v>
      </c>
      <c r="S29" s="140"/>
    </row>
    <row r="30" spans="1:16383" s="3" customFormat="1" ht="20.25" customHeight="1">
      <c r="A30" s="10"/>
      <c r="B30" s="22" t="s">
        <v>17</v>
      </c>
      <c r="C30" s="34">
        <v>31</v>
      </c>
      <c r="D30" s="50">
        <v>6</v>
      </c>
      <c r="E30" s="53">
        <v>4</v>
      </c>
      <c r="F30" s="64" t="s">
        <v>74</v>
      </c>
      <c r="G30" s="72">
        <v>137020</v>
      </c>
      <c r="H30" s="78">
        <f t="shared" si="0"/>
        <v>96489</v>
      </c>
      <c r="I30" s="90">
        <v>112000</v>
      </c>
      <c r="J30" s="103" t="str">
        <f t="shared" si="1"/>
        <v/>
      </c>
      <c r="K30" s="113"/>
      <c r="L30" s="117"/>
      <c r="M30" s="122"/>
      <c r="N30" s="126">
        <v>9207</v>
      </c>
      <c r="O30" s="129">
        <v>3</v>
      </c>
      <c r="P30" s="133">
        <v>10.48</v>
      </c>
      <c r="Q30" s="136" t="str">
        <f t="shared" si="2"/>
        <v>346</v>
      </c>
      <c r="R30" s="138" t="e">
        <f>VLOOKUP(Q30,補助基準額リスト!D:E,2,FALSE)</f>
        <v>#N/A</v>
      </c>
      <c r="S30" s="140"/>
    </row>
    <row r="31" spans="1:16383" s="3" customFormat="1" ht="20.25" customHeight="1">
      <c r="A31" s="10"/>
      <c r="B31" s="22" t="s">
        <v>0</v>
      </c>
      <c r="C31" s="34">
        <v>30</v>
      </c>
      <c r="D31" s="50">
        <v>6</v>
      </c>
      <c r="E31" s="53">
        <v>4</v>
      </c>
      <c r="F31" s="64" t="s">
        <v>74</v>
      </c>
      <c r="G31" s="72">
        <v>132600</v>
      </c>
      <c r="H31" s="78">
        <f t="shared" si="0"/>
        <v>93376</v>
      </c>
      <c r="I31" s="90">
        <v>112000</v>
      </c>
      <c r="J31" s="103" t="str">
        <f t="shared" si="1"/>
        <v/>
      </c>
      <c r="K31" s="113"/>
      <c r="L31" s="117"/>
      <c r="M31" s="122"/>
      <c r="N31" s="126">
        <v>8910</v>
      </c>
      <c r="O31" s="129">
        <v>3</v>
      </c>
      <c r="P31" s="133">
        <v>10.48</v>
      </c>
      <c r="Q31" s="136" t="str">
        <f t="shared" si="2"/>
        <v>346</v>
      </c>
      <c r="R31" s="138" t="e">
        <f>VLOOKUP(Q31,補助基準額リスト!D:E,2,FALSE)</f>
        <v>#N/A</v>
      </c>
      <c r="S31" s="140"/>
    </row>
    <row r="32" spans="1:16383" s="3" customFormat="1" ht="20.25" customHeight="1">
      <c r="A32" s="10"/>
      <c r="B32" s="22" t="s">
        <v>75</v>
      </c>
      <c r="C32" s="34">
        <v>31</v>
      </c>
      <c r="D32" s="50">
        <v>6</v>
      </c>
      <c r="E32" s="53">
        <v>4</v>
      </c>
      <c r="F32" s="64" t="s">
        <v>74</v>
      </c>
      <c r="G32" s="72">
        <v>137020</v>
      </c>
      <c r="H32" s="78">
        <f t="shared" si="0"/>
        <v>96489</v>
      </c>
      <c r="I32" s="90">
        <v>112000</v>
      </c>
      <c r="J32" s="103" t="str">
        <f t="shared" si="1"/>
        <v/>
      </c>
      <c r="K32" s="113"/>
      <c r="L32" s="117"/>
      <c r="M32" s="122"/>
      <c r="N32" s="126">
        <v>9207</v>
      </c>
      <c r="O32" s="129">
        <v>3</v>
      </c>
      <c r="P32" s="133">
        <v>10.48</v>
      </c>
      <c r="Q32" s="136" t="str">
        <f t="shared" si="2"/>
        <v>346</v>
      </c>
      <c r="R32" s="138" t="e">
        <f>VLOOKUP(Q32,補助基準額リスト!D:E,2,FALSE)</f>
        <v>#N/A</v>
      </c>
      <c r="S32" s="140"/>
    </row>
    <row r="33" spans="1:16383" s="3" customFormat="1" ht="20.25" customHeight="1">
      <c r="A33" s="10"/>
      <c r="B33" s="22" t="s">
        <v>64</v>
      </c>
      <c r="C33" s="34">
        <v>31</v>
      </c>
      <c r="D33" s="50">
        <v>6</v>
      </c>
      <c r="E33" s="53">
        <v>4</v>
      </c>
      <c r="F33" s="64" t="s">
        <v>74</v>
      </c>
      <c r="G33" s="72">
        <v>137020</v>
      </c>
      <c r="H33" s="78">
        <f t="shared" si="0"/>
        <v>96489</v>
      </c>
      <c r="I33" s="90">
        <v>112000</v>
      </c>
      <c r="J33" s="103" t="str">
        <f t="shared" si="1"/>
        <v/>
      </c>
      <c r="K33" s="113"/>
      <c r="L33" s="117"/>
      <c r="M33" s="122"/>
      <c r="N33" s="126">
        <v>9207</v>
      </c>
      <c r="O33" s="129">
        <v>3</v>
      </c>
      <c r="P33" s="133">
        <v>10.48</v>
      </c>
      <c r="Q33" s="136" t="str">
        <f t="shared" si="2"/>
        <v>346</v>
      </c>
      <c r="R33" s="138" t="e">
        <f>VLOOKUP(Q33,補助基準額リスト!D:E,2,FALSE)</f>
        <v>#N/A</v>
      </c>
      <c r="S33" s="140"/>
    </row>
    <row r="34" spans="1:16383" s="3" customFormat="1" ht="20.25" customHeight="1">
      <c r="A34" s="10"/>
      <c r="B34" s="22" t="s">
        <v>77</v>
      </c>
      <c r="C34" s="34">
        <v>30</v>
      </c>
      <c r="D34" s="50">
        <v>6</v>
      </c>
      <c r="E34" s="53">
        <v>4</v>
      </c>
      <c r="F34" s="64" t="s">
        <v>74</v>
      </c>
      <c r="G34" s="72">
        <v>132600</v>
      </c>
      <c r="H34" s="78">
        <f t="shared" si="0"/>
        <v>96489</v>
      </c>
      <c r="I34" s="90">
        <v>112000</v>
      </c>
      <c r="J34" s="103" t="str">
        <f t="shared" si="1"/>
        <v/>
      </c>
      <c r="K34" s="113"/>
      <c r="L34" s="117"/>
      <c r="M34" s="122"/>
      <c r="N34" s="126">
        <v>9207</v>
      </c>
      <c r="O34" s="129">
        <v>3</v>
      </c>
      <c r="P34" s="133">
        <v>10.48</v>
      </c>
      <c r="Q34" s="136" t="str">
        <f t="shared" si="2"/>
        <v>346</v>
      </c>
      <c r="R34" s="138" t="e">
        <f>VLOOKUP(Q34,補助基準額リスト!D:E,2,FALSE)</f>
        <v>#N/A</v>
      </c>
      <c r="S34" s="140"/>
    </row>
    <row r="35" spans="1:16383" s="3" customFormat="1" ht="20.25" customHeight="1">
      <c r="A35" s="10"/>
      <c r="B35" s="22" t="s">
        <v>62</v>
      </c>
      <c r="C35" s="34">
        <v>31</v>
      </c>
      <c r="D35" s="50">
        <v>6</v>
      </c>
      <c r="E35" s="53">
        <v>4</v>
      </c>
      <c r="F35" s="64" t="s">
        <v>74</v>
      </c>
      <c r="G35" s="72">
        <v>137020</v>
      </c>
      <c r="H35" s="78">
        <f t="shared" si="0"/>
        <v>96489</v>
      </c>
      <c r="I35" s="90">
        <v>112000</v>
      </c>
      <c r="J35" s="103" t="str">
        <f t="shared" si="1"/>
        <v/>
      </c>
      <c r="K35" s="113"/>
      <c r="L35" s="117"/>
      <c r="M35" s="122"/>
      <c r="N35" s="126">
        <v>9207</v>
      </c>
      <c r="O35" s="129">
        <v>3</v>
      </c>
      <c r="P35" s="133">
        <v>10.48</v>
      </c>
      <c r="Q35" s="136" t="str">
        <f t="shared" si="2"/>
        <v>346</v>
      </c>
      <c r="R35" s="138" t="e">
        <f>VLOOKUP(Q35,補助基準額リスト!D:E,2,FALSE)</f>
        <v>#N/A</v>
      </c>
      <c r="S35" s="140"/>
    </row>
    <row r="36" spans="1:16383" s="3" customFormat="1" ht="20.25" customHeight="1">
      <c r="A36" s="10"/>
      <c r="B36" s="22" t="s">
        <v>76</v>
      </c>
      <c r="C36" s="34">
        <v>30</v>
      </c>
      <c r="D36" s="50">
        <v>6</v>
      </c>
      <c r="E36" s="53">
        <v>4</v>
      </c>
      <c r="F36" s="64" t="s">
        <v>74</v>
      </c>
      <c r="G36" s="72">
        <v>132600</v>
      </c>
      <c r="H36" s="78">
        <f t="shared" si="0"/>
        <v>96489</v>
      </c>
      <c r="I36" s="90">
        <v>112000</v>
      </c>
      <c r="J36" s="103" t="str">
        <f t="shared" si="1"/>
        <v/>
      </c>
      <c r="K36" s="113"/>
      <c r="L36" s="117"/>
      <c r="M36" s="122"/>
      <c r="N36" s="126">
        <v>9207</v>
      </c>
      <c r="O36" s="129">
        <v>3</v>
      </c>
      <c r="P36" s="133">
        <v>10.48</v>
      </c>
      <c r="Q36" s="136" t="str">
        <f t="shared" si="2"/>
        <v>346</v>
      </c>
      <c r="R36" s="138" t="e">
        <f>VLOOKUP(Q36,補助基準額リスト!D:E,2,FALSE)</f>
        <v>#N/A</v>
      </c>
      <c r="S36" s="140"/>
    </row>
    <row r="37" spans="1:16383" s="3" customFormat="1" ht="20.25" customHeight="1">
      <c r="A37" s="10"/>
      <c r="B37" s="22" t="s">
        <v>78</v>
      </c>
      <c r="C37" s="34">
        <v>31</v>
      </c>
      <c r="D37" s="50">
        <v>6</v>
      </c>
      <c r="E37" s="53">
        <v>4</v>
      </c>
      <c r="F37" s="64" t="s">
        <v>74</v>
      </c>
      <c r="G37" s="72">
        <v>137020</v>
      </c>
      <c r="H37" s="78">
        <f t="shared" si="0"/>
        <v>96489</v>
      </c>
      <c r="I37" s="90">
        <v>112000</v>
      </c>
      <c r="J37" s="103" t="str">
        <f t="shared" si="1"/>
        <v/>
      </c>
      <c r="K37" s="113"/>
      <c r="L37" s="117"/>
      <c r="M37" s="122"/>
      <c r="N37" s="126">
        <v>9207</v>
      </c>
      <c r="O37" s="129">
        <v>3</v>
      </c>
      <c r="P37" s="133">
        <v>10.48</v>
      </c>
      <c r="Q37" s="136" t="str">
        <f t="shared" si="2"/>
        <v>346</v>
      </c>
      <c r="R37" s="138" t="e">
        <f>VLOOKUP(Q37,補助基準額リスト!D:E,2,FALSE)</f>
        <v>#N/A</v>
      </c>
      <c r="S37" s="140"/>
    </row>
    <row r="38" spans="1:16383" s="3" customFormat="1" ht="20.25" customHeight="1">
      <c r="A38" s="10"/>
      <c r="B38" s="22" t="s">
        <v>80</v>
      </c>
      <c r="C38" s="34">
        <v>31</v>
      </c>
      <c r="D38" s="50">
        <v>6</v>
      </c>
      <c r="E38" s="53">
        <v>4</v>
      </c>
      <c r="F38" s="64" t="s">
        <v>74</v>
      </c>
      <c r="G38" s="72">
        <v>137020</v>
      </c>
      <c r="H38" s="78">
        <f t="shared" si="0"/>
        <v>96489</v>
      </c>
      <c r="I38" s="90">
        <v>112000</v>
      </c>
      <c r="J38" s="103" t="str">
        <f t="shared" si="1"/>
        <v/>
      </c>
      <c r="K38" s="113"/>
      <c r="L38" s="117"/>
      <c r="M38" s="122"/>
      <c r="N38" s="126">
        <v>9207</v>
      </c>
      <c r="O38" s="129">
        <v>3</v>
      </c>
      <c r="P38" s="133">
        <v>10.48</v>
      </c>
      <c r="Q38" s="136" t="str">
        <f t="shared" si="2"/>
        <v>346</v>
      </c>
      <c r="R38" s="138" t="e">
        <f>VLOOKUP(Q38,補助基準額リスト!D:E,2,FALSE)</f>
        <v>#N/A</v>
      </c>
      <c r="S38" s="140"/>
    </row>
    <row r="39" spans="1:16383" s="3" customFormat="1" ht="20.25" customHeight="1">
      <c r="A39" s="10"/>
      <c r="B39" s="22" t="s">
        <v>18</v>
      </c>
      <c r="C39" s="34">
        <v>29</v>
      </c>
      <c r="D39" s="50">
        <v>6</v>
      </c>
      <c r="E39" s="53">
        <v>4</v>
      </c>
      <c r="F39" s="64" t="s">
        <v>74</v>
      </c>
      <c r="G39" s="72">
        <v>128180</v>
      </c>
      <c r="H39" s="78">
        <f t="shared" si="0"/>
        <v>96489</v>
      </c>
      <c r="I39" s="90">
        <v>112000</v>
      </c>
      <c r="J39" s="103" t="str">
        <f t="shared" si="1"/>
        <v/>
      </c>
      <c r="K39" s="113"/>
      <c r="L39" s="117"/>
      <c r="M39" s="122"/>
      <c r="N39" s="126">
        <v>9207</v>
      </c>
      <c r="O39" s="129">
        <v>3</v>
      </c>
      <c r="P39" s="133">
        <v>10.48</v>
      </c>
      <c r="Q39" s="136" t="str">
        <f t="shared" si="2"/>
        <v>346</v>
      </c>
      <c r="R39" s="138" t="e">
        <f>VLOOKUP(Q39,補助基準額リスト!D:E,2,FALSE)</f>
        <v>#N/A</v>
      </c>
      <c r="S39" s="140"/>
    </row>
    <row r="40" spans="1:16383" s="3" customFormat="1" ht="20.25" customHeight="1">
      <c r="A40" s="10"/>
      <c r="B40" s="22" t="s">
        <v>37</v>
      </c>
      <c r="C40" s="34">
        <v>31</v>
      </c>
      <c r="D40" s="50">
        <v>6</v>
      </c>
      <c r="E40" s="53">
        <v>4</v>
      </c>
      <c r="F40" s="64" t="s">
        <v>74</v>
      </c>
      <c r="G40" s="72">
        <v>137020</v>
      </c>
      <c r="H40" s="78">
        <f t="shared" si="0"/>
        <v>96489</v>
      </c>
      <c r="I40" s="90">
        <v>112000</v>
      </c>
      <c r="J40" s="103" t="str">
        <f t="shared" si="1"/>
        <v/>
      </c>
      <c r="K40" s="114"/>
      <c r="L40" s="118"/>
      <c r="M40" s="122"/>
      <c r="N40" s="126">
        <v>9207</v>
      </c>
      <c r="O40" s="129">
        <v>3</v>
      </c>
      <c r="P40" s="133">
        <v>10.48</v>
      </c>
      <c r="Q40" s="136" t="str">
        <f t="shared" si="2"/>
        <v>346</v>
      </c>
      <c r="R40" s="138" t="e">
        <f>VLOOKUP(Q40,補助基準額リスト!D:E,2,FALSE)</f>
        <v>#N/A</v>
      </c>
      <c r="S40" s="140"/>
    </row>
    <row r="41" spans="1:16383" s="3" customFormat="1" ht="20.25" customHeight="1">
      <c r="A41" s="10"/>
      <c r="B41" s="22" t="s">
        <v>63</v>
      </c>
      <c r="C41" s="35"/>
      <c r="D41" s="35"/>
      <c r="E41" s="35"/>
      <c r="F41" s="65"/>
      <c r="G41" s="73">
        <f>SUM(G29:G40)</f>
        <v>1617720</v>
      </c>
      <c r="H41" s="73">
        <f>SUM(H29:H40)</f>
        <v>1151642</v>
      </c>
      <c r="I41" s="91">
        <f>SUM(I29:I40)</f>
        <v>1344000</v>
      </c>
      <c r="J41" s="104"/>
      <c r="K41" s="115">
        <f>G41-I41</f>
        <v>273720</v>
      </c>
      <c r="L41" s="119"/>
      <c r="S41" s="140"/>
    </row>
    <row r="42" spans="1:16383" ht="6.75" customHeight="1">
      <c r="A42" s="9"/>
      <c r="B42" s="18"/>
      <c r="C42" s="18"/>
      <c r="D42" s="18"/>
      <c r="E42" s="18"/>
      <c r="F42" s="18"/>
      <c r="G42" s="18"/>
      <c r="H42" s="18"/>
      <c r="I42" s="18"/>
      <c r="J42" s="18"/>
      <c r="K42" s="18"/>
      <c r="L42" s="18"/>
      <c r="M42" s="18"/>
      <c r="R42" s="137"/>
    </row>
    <row r="43" spans="1:16383" ht="20.25" customHeight="1">
      <c r="A43" s="11"/>
      <c r="B43" s="23" t="s">
        <v>82</v>
      </c>
      <c r="C43" s="36"/>
      <c r="D43" s="36"/>
      <c r="E43" s="36"/>
      <c r="F43" s="36"/>
      <c r="G43" s="36"/>
      <c r="H43" s="36"/>
      <c r="I43" s="36"/>
      <c r="J43" s="36"/>
      <c r="K43" s="36"/>
      <c r="L43" s="36"/>
      <c r="M43" s="120"/>
      <c r="N43" s="120"/>
      <c r="O43" s="120"/>
      <c r="P43" s="120"/>
      <c r="Q43" s="120"/>
      <c r="R43" s="139"/>
    </row>
    <row r="44" spans="1:16383" ht="20.25" customHeight="1"/>
    <row r="46" spans="1:16383" s="0" customFormat="1">
      <c r="B46" s="24" t="s">
        <v>90</v>
      </c>
      <c r="C46" s="37"/>
      <c r="D46" s="37"/>
      <c r="E46" s="37"/>
      <c r="F46" s="37"/>
      <c r="G46" s="37"/>
      <c r="H46" s="37"/>
      <c r="I46" s="37"/>
      <c r="J46" s="105"/>
    </row>
    <row r="47" spans="1:16383" s="0" customFormat="1">
      <c r="B47" s="25"/>
      <c r="C47" s="38"/>
      <c r="D47" s="38"/>
      <c r="E47" s="38"/>
      <c r="F47" s="38"/>
      <c r="G47" s="38"/>
      <c r="H47" s="38"/>
      <c r="I47" s="38"/>
      <c r="J47" s="106"/>
    </row>
    <row r="48" spans="1:16383" s="0" customFormat="1">
      <c r="B48" s="25" t="s">
        <v>151</v>
      </c>
      <c r="C48" s="38"/>
      <c r="D48" s="38"/>
      <c r="E48" s="38"/>
      <c r="F48" s="38"/>
      <c r="G48" s="38"/>
      <c r="H48" s="38"/>
      <c r="I48" s="38"/>
      <c r="J48" s="106"/>
    </row>
    <row r="49" spans="2:10" s="0" customFormat="1">
      <c r="B49" s="25"/>
      <c r="C49" s="38"/>
      <c r="D49" s="38"/>
      <c r="E49" s="38"/>
      <c r="F49" s="38"/>
      <c r="G49" s="38"/>
      <c r="H49" s="38"/>
      <c r="I49" s="38"/>
      <c r="J49" s="106"/>
    </row>
    <row r="50" spans="2:10" s="0" customFormat="1">
      <c r="B50" s="26" t="s">
        <v>32</v>
      </c>
      <c r="C50" s="39"/>
      <c r="D50" s="39"/>
      <c r="E50" s="39"/>
      <c r="F50" s="39"/>
      <c r="G50" s="39"/>
      <c r="H50" s="39"/>
      <c r="I50" s="39"/>
      <c r="J50" s="107"/>
    </row>
    <row r="51" spans="2:10" s="0" customFormat="1"/>
    <row r="52" spans="2:10" s="0" customFormat="1">
      <c r="B52" s="24" t="s">
        <v>114</v>
      </c>
      <c r="C52" s="37"/>
      <c r="D52" s="37"/>
      <c r="E52" s="37"/>
      <c r="F52" s="37"/>
      <c r="G52" s="37"/>
      <c r="H52" s="37"/>
      <c r="I52" s="37"/>
      <c r="J52" s="105"/>
    </row>
    <row r="53" spans="2:10" s="0" customFormat="1">
      <c r="B53" s="25"/>
      <c r="C53" s="38"/>
      <c r="D53" s="38"/>
      <c r="E53" s="38"/>
      <c r="F53" s="38"/>
      <c r="G53" s="38"/>
      <c r="H53" s="38"/>
      <c r="I53" s="38"/>
      <c r="J53" s="106"/>
    </row>
    <row r="54" spans="2:10" s="0" customFormat="1">
      <c r="B54" s="25" t="s">
        <v>146</v>
      </c>
      <c r="C54" s="38"/>
      <c r="D54" s="38"/>
      <c r="E54" s="38"/>
      <c r="F54" s="38"/>
      <c r="G54" s="38"/>
      <c r="H54" s="38"/>
      <c r="I54" s="38"/>
      <c r="J54" s="106"/>
    </row>
    <row r="55" spans="2:10" s="0" customFormat="1">
      <c r="B55" s="25" t="s">
        <v>203</v>
      </c>
      <c r="C55" s="38"/>
      <c r="D55" s="38"/>
      <c r="E55" s="38"/>
      <c r="F55" s="38"/>
      <c r="G55" s="38"/>
      <c r="H55" s="38"/>
      <c r="I55" s="38"/>
      <c r="J55" s="106"/>
    </row>
    <row r="56" spans="2:10" s="0" customFormat="1">
      <c r="B56" s="25" t="s">
        <v>149</v>
      </c>
      <c r="C56" s="38"/>
      <c r="D56" s="38"/>
      <c r="E56" s="38"/>
      <c r="F56" s="38"/>
      <c r="G56" s="38"/>
      <c r="H56" s="38"/>
      <c r="I56" s="38"/>
      <c r="J56" s="106"/>
    </row>
    <row r="57" spans="2:10" s="0" customFormat="1">
      <c r="B57" s="26" t="s">
        <v>32</v>
      </c>
      <c r="C57" s="39"/>
      <c r="D57" s="39"/>
      <c r="E57" s="39"/>
      <c r="F57" s="39"/>
      <c r="G57" s="39"/>
      <c r="H57" s="39"/>
      <c r="I57" s="39"/>
      <c r="J57" s="107"/>
    </row>
    <row r="58" spans="2:10" s="0" customFormat="1" ht="14.25"/>
    <row r="59" spans="2:10" s="4" customFormat="1">
      <c r="B59" s="24" t="s">
        <v>8</v>
      </c>
      <c r="C59" s="37"/>
      <c r="D59" s="37"/>
      <c r="E59" s="37"/>
      <c r="F59" s="37"/>
      <c r="G59" s="37"/>
      <c r="H59" s="37"/>
      <c r="I59" s="37"/>
      <c r="J59" s="105"/>
    </row>
    <row r="60" spans="2:10" s="4" customFormat="1">
      <c r="B60" s="25"/>
      <c r="C60" s="38"/>
      <c r="D60" s="38"/>
      <c r="E60" s="38"/>
      <c r="F60" s="38"/>
      <c r="G60" s="38"/>
      <c r="H60" s="38"/>
      <c r="I60" s="38"/>
      <c r="J60" s="106"/>
    </row>
    <row r="61" spans="2:10" s="4" customFormat="1">
      <c r="B61" s="25" t="s">
        <v>214</v>
      </c>
      <c r="C61" s="38"/>
      <c r="D61" s="38"/>
      <c r="E61" s="38"/>
      <c r="F61" s="38"/>
      <c r="G61" s="38"/>
      <c r="H61" s="38"/>
      <c r="I61" s="38"/>
      <c r="J61" s="106"/>
    </row>
    <row r="62" spans="2:10" s="4" customFormat="1">
      <c r="B62" s="25"/>
      <c r="C62" s="38"/>
      <c r="D62" s="38"/>
      <c r="E62" s="38"/>
      <c r="F62" s="38"/>
      <c r="G62" s="38"/>
      <c r="H62" s="38"/>
      <c r="I62" s="38"/>
      <c r="J62" s="106"/>
    </row>
    <row r="63" spans="2:10" s="4" customFormat="1" ht="14.25">
      <c r="B63" s="26" t="s">
        <v>32</v>
      </c>
      <c r="C63" s="39"/>
      <c r="D63" s="39"/>
      <c r="E63" s="39"/>
      <c r="F63" s="39"/>
      <c r="G63" s="39"/>
      <c r="H63" s="39"/>
      <c r="I63" s="39"/>
      <c r="J63" s="107"/>
    </row>
    <row r="64" spans="2:10" s="4" customFormat="1" ht="14.25"/>
    <row r="65" spans="2:11" s="0" customFormat="1">
      <c r="B65" s="24" t="s">
        <v>187</v>
      </c>
      <c r="C65" s="37"/>
      <c r="D65" s="37"/>
      <c r="E65" s="37"/>
      <c r="F65" s="37"/>
      <c r="G65" s="37"/>
      <c r="H65" s="37"/>
      <c r="I65" s="37"/>
      <c r="J65" s="105"/>
    </row>
    <row r="66" spans="2:11" s="0" customFormat="1">
      <c r="B66" s="25"/>
      <c r="C66" s="38"/>
      <c r="D66" s="38"/>
      <c r="E66" s="38"/>
      <c r="F66" s="38"/>
      <c r="G66" s="38"/>
      <c r="H66" s="38"/>
      <c r="I66" s="38"/>
      <c r="J66" s="106"/>
    </row>
    <row r="67" spans="2:11" s="0" customFormat="1">
      <c r="B67" s="25" t="s">
        <v>79</v>
      </c>
      <c r="C67" s="38"/>
      <c r="D67" s="38"/>
      <c r="E67" s="38"/>
      <c r="F67" s="38"/>
      <c r="G67" s="38"/>
      <c r="H67" s="38"/>
      <c r="I67" s="38"/>
      <c r="J67" s="106"/>
    </row>
    <row r="68" spans="2:11" s="0" customFormat="1">
      <c r="B68" s="25" t="s">
        <v>136</v>
      </c>
      <c r="C68" s="38"/>
      <c r="D68" s="38"/>
      <c r="E68" s="38"/>
      <c r="F68" s="38"/>
      <c r="G68" s="38"/>
      <c r="H68" s="38"/>
      <c r="I68" s="38"/>
      <c r="J68" s="106"/>
    </row>
    <row r="69" spans="2:11" s="0" customFormat="1">
      <c r="B69" s="26" t="s">
        <v>32</v>
      </c>
      <c r="C69" s="39"/>
      <c r="D69" s="39"/>
      <c r="E69" s="39"/>
      <c r="F69" s="39"/>
      <c r="G69" s="39"/>
      <c r="H69" s="39"/>
      <c r="I69" s="39"/>
      <c r="J69" s="107"/>
    </row>
    <row r="70" spans="2:11" s="0" customFormat="1" ht="14.25"/>
    <row r="71" spans="2:11" s="0" customFormat="1">
      <c r="B71" s="24" t="s">
        <v>215</v>
      </c>
      <c r="C71" s="40"/>
      <c r="D71" s="40"/>
      <c r="E71" s="40"/>
      <c r="F71" s="66"/>
      <c r="G71" s="37"/>
      <c r="H71" s="37"/>
      <c r="I71" s="37"/>
      <c r="J71" s="105"/>
    </row>
    <row r="72" spans="2:11" s="0" customFormat="1">
      <c r="B72" s="25"/>
      <c r="C72" s="38"/>
      <c r="D72" s="38"/>
      <c r="E72" s="38"/>
      <c r="F72" s="38"/>
      <c r="G72" s="38"/>
      <c r="H72" s="38"/>
      <c r="I72" s="38"/>
      <c r="J72" s="106"/>
    </row>
    <row r="73" spans="2:11" s="0" customFormat="1">
      <c r="B73" s="25" t="s">
        <v>6</v>
      </c>
      <c r="C73" s="41"/>
      <c r="D73" s="41"/>
      <c r="E73" s="41"/>
      <c r="F73" s="41"/>
      <c r="G73" s="41"/>
      <c r="H73" s="41"/>
      <c r="I73" s="92"/>
      <c r="J73" s="106"/>
    </row>
    <row r="74" spans="2:11">
      <c r="B74" s="25" t="s">
        <v>201</v>
      </c>
      <c r="C74" s="42"/>
      <c r="D74" s="42"/>
      <c r="E74" s="42"/>
      <c r="F74" s="42"/>
      <c r="G74" s="42"/>
      <c r="H74" s="42"/>
      <c r="I74" s="93"/>
      <c r="J74" s="106"/>
    </row>
    <row r="75" spans="2:11" s="0" customFormat="1">
      <c r="B75" s="26" t="s">
        <v>32</v>
      </c>
      <c r="C75" s="39"/>
      <c r="D75" s="39"/>
      <c r="E75" s="39"/>
      <c r="F75" s="39"/>
      <c r="G75" s="39"/>
      <c r="H75" s="39"/>
      <c r="I75" s="39"/>
      <c r="J75" s="107"/>
    </row>
    <row r="76" spans="2:11" s="0" customFormat="1" ht="14.25"/>
    <row r="77" spans="2:11" s="0" customFormat="1">
      <c r="B77" s="24" t="s">
        <v>216</v>
      </c>
      <c r="C77" s="37"/>
      <c r="D77" s="37"/>
      <c r="E77" s="37"/>
      <c r="F77" s="37"/>
      <c r="G77" s="37"/>
      <c r="H77" s="37"/>
      <c r="I77" s="37"/>
      <c r="J77" s="37"/>
      <c r="K77" s="105"/>
    </row>
    <row r="78" spans="2:11" s="0" customFormat="1">
      <c r="B78" s="25"/>
      <c r="C78" s="38"/>
      <c r="D78" s="38"/>
      <c r="E78" s="38"/>
      <c r="F78" s="38"/>
      <c r="G78" s="38"/>
      <c r="H78" s="38"/>
      <c r="I78" s="38"/>
      <c r="J78" s="38"/>
      <c r="K78" s="106"/>
    </row>
    <row r="79" spans="2:11" s="0" customFormat="1">
      <c r="B79" s="25" t="s">
        <v>211</v>
      </c>
      <c r="C79" s="38"/>
      <c r="D79" s="38"/>
      <c r="E79" s="38"/>
      <c r="F79" s="38"/>
      <c r="G79" s="38"/>
      <c r="H79" s="38"/>
      <c r="I79" s="38"/>
      <c r="J79" s="38"/>
      <c r="K79" s="106"/>
    </row>
    <row r="80" spans="2:11" s="0" customFormat="1">
      <c r="B80" s="25"/>
      <c r="C80" s="38"/>
      <c r="D80" s="38"/>
      <c r="E80" s="38"/>
      <c r="F80" s="38"/>
      <c r="G80" s="38"/>
      <c r="H80" s="38"/>
      <c r="I80" s="38"/>
      <c r="J80" s="38"/>
      <c r="K80" s="106"/>
    </row>
    <row r="81" spans="2:11">
      <c r="B81" s="25" t="s">
        <v>157</v>
      </c>
      <c r="C81" s="38"/>
      <c r="D81" s="38"/>
      <c r="E81" s="38"/>
      <c r="F81" s="38"/>
      <c r="G81" s="38"/>
      <c r="H81" s="38"/>
      <c r="I81" s="38"/>
      <c r="J81" s="38"/>
      <c r="K81" s="106"/>
    </row>
    <row r="82" spans="2:11">
      <c r="B82" s="25"/>
      <c r="C82" s="38"/>
      <c r="D82" s="38"/>
      <c r="E82" s="38"/>
      <c r="F82" s="38"/>
      <c r="G82" s="38"/>
      <c r="H82" s="38"/>
      <c r="I82" s="38"/>
      <c r="J82" s="38"/>
      <c r="K82" s="106"/>
    </row>
    <row r="83" spans="2:11">
      <c r="B83" s="25" t="s">
        <v>158</v>
      </c>
      <c r="C83" s="38"/>
      <c r="D83" s="38"/>
      <c r="E83" s="38"/>
      <c r="F83" s="38"/>
      <c r="G83" s="38"/>
      <c r="H83" s="38"/>
      <c r="I83" s="38"/>
      <c r="J83" s="38"/>
      <c r="K83" s="106"/>
    </row>
    <row r="84" spans="2:11">
      <c r="B84" s="25" t="s">
        <v>159</v>
      </c>
      <c r="C84" s="38" t="s">
        <v>161</v>
      </c>
      <c r="D84" s="38"/>
      <c r="E84" s="38" t="s">
        <v>39</v>
      </c>
      <c r="F84" s="38"/>
      <c r="G84" s="38"/>
      <c r="H84" s="38"/>
      <c r="I84" s="38"/>
      <c r="J84" s="38"/>
      <c r="K84" s="106"/>
    </row>
    <row r="85" spans="2:11">
      <c r="B85" s="25"/>
      <c r="C85" s="38" t="s">
        <v>162</v>
      </c>
      <c r="D85" s="38"/>
      <c r="E85" s="38" t="s">
        <v>164</v>
      </c>
      <c r="F85" s="38"/>
      <c r="G85" s="38"/>
      <c r="H85" s="38"/>
      <c r="I85" s="38"/>
      <c r="J85" s="38"/>
      <c r="K85" s="106"/>
    </row>
    <row r="86" spans="2:11">
      <c r="B86" s="25"/>
      <c r="C86" s="38" t="s">
        <v>160</v>
      </c>
      <c r="D86" s="38"/>
      <c r="E86" s="38" t="s">
        <v>212</v>
      </c>
      <c r="F86" s="38"/>
      <c r="G86" s="38"/>
      <c r="H86" s="38"/>
      <c r="I86" s="38"/>
      <c r="J86" s="38"/>
      <c r="K86" s="106"/>
    </row>
    <row r="87" spans="2:11">
      <c r="B87" s="25"/>
      <c r="C87" s="43"/>
      <c r="D87" s="38"/>
      <c r="E87" s="38"/>
      <c r="F87" s="38"/>
      <c r="G87" s="38"/>
      <c r="H87" s="38"/>
      <c r="I87" s="38"/>
      <c r="J87" s="38"/>
      <c r="K87" s="106"/>
    </row>
    <row r="88" spans="2:11">
      <c r="B88" s="25" t="s">
        <v>199</v>
      </c>
      <c r="C88" s="43"/>
      <c r="D88" s="38"/>
      <c r="E88" s="38"/>
      <c r="F88" s="38"/>
      <c r="G88" s="38"/>
      <c r="H88" s="38"/>
      <c r="I88" s="38"/>
      <c r="J88" s="38"/>
      <c r="K88" s="106"/>
    </row>
    <row r="89" spans="2:11">
      <c r="B89" s="25" t="s">
        <v>200</v>
      </c>
      <c r="C89" s="43"/>
      <c r="D89" s="38"/>
      <c r="E89" s="38"/>
      <c r="F89" s="38"/>
      <c r="G89" s="38"/>
      <c r="H89" s="38"/>
      <c r="I89" s="38"/>
      <c r="J89" s="38"/>
      <c r="K89" s="106"/>
    </row>
    <row r="90" spans="2:11">
      <c r="B90" s="25" t="s">
        <v>32</v>
      </c>
      <c r="C90" s="38"/>
      <c r="D90" s="38"/>
      <c r="E90" s="38"/>
      <c r="F90" s="38"/>
      <c r="G90" s="38"/>
      <c r="H90" s="38"/>
      <c r="I90" s="38"/>
      <c r="J90" s="38"/>
      <c r="K90" s="106"/>
    </row>
    <row r="91" spans="2:11">
      <c r="B91" s="25" t="s">
        <v>124</v>
      </c>
      <c r="C91" s="38"/>
      <c r="D91" s="38"/>
      <c r="E91" s="38"/>
      <c r="F91" s="38"/>
      <c r="G91" s="38"/>
      <c r="H91" s="38"/>
      <c r="I91" s="38"/>
      <c r="J91" s="38"/>
      <c r="K91" s="106"/>
    </row>
    <row r="92" spans="2:11" s="0" customFormat="1">
      <c r="B92" s="25"/>
      <c r="C92" s="38"/>
      <c r="D92" s="38"/>
      <c r="E92" s="38"/>
      <c r="F92" s="38"/>
      <c r="G92" s="38"/>
      <c r="H92" s="38"/>
      <c r="I92" s="38"/>
      <c r="J92" s="38"/>
      <c r="K92" s="106"/>
    </row>
    <row r="93" spans="2:11" s="0" customFormat="1">
      <c r="B93" s="26" t="s">
        <v>32</v>
      </c>
      <c r="C93" s="39"/>
      <c r="D93" s="39"/>
      <c r="E93" s="39"/>
      <c r="F93" s="39"/>
      <c r="G93" s="39"/>
      <c r="H93" s="39"/>
      <c r="I93" s="39"/>
      <c r="J93" s="39"/>
      <c r="K93" s="107"/>
    </row>
    <row r="94" spans="2:11" s="0" customFormat="1"/>
    <row r="95" spans="2:11" s="0" customFormat="1"/>
    <row r="96" spans="2:11" s="0" customFormat="1"/>
    <row r="97" spans="1:10" s="2" customFormat="1" ht="21.75" customHeight="1">
      <c r="A97" s="7" t="s">
        <v>144</v>
      </c>
      <c r="B97" s="7"/>
      <c r="C97" s="7"/>
      <c r="D97" s="7"/>
    </row>
    <row r="98" spans="1:10" s="2" customFormat="1" ht="21.75" customHeight="1">
      <c r="A98" s="6"/>
      <c r="B98" s="2" t="s">
        <v>126</v>
      </c>
    </row>
    <row r="99" spans="1:10" s="2" customFormat="1" ht="21.75" customHeight="1">
      <c r="A99" s="6"/>
      <c r="B99" s="16"/>
    </row>
    <row r="100" spans="1:10" s="0" customFormat="1"/>
    <row r="101" spans="1:10" s="0" customFormat="1">
      <c r="A101" s="12"/>
      <c r="B101" s="27"/>
      <c r="C101" s="27"/>
      <c r="D101" s="27"/>
      <c r="E101" s="27"/>
      <c r="F101" s="27"/>
      <c r="G101" s="27"/>
      <c r="H101" s="27"/>
      <c r="I101" s="27"/>
      <c r="J101" s="108"/>
    </row>
    <row r="102" spans="1:10" s="0" customFormat="1">
      <c r="A102" s="13"/>
      <c r="B102" s="28" t="s">
        <v>30</v>
      </c>
      <c r="C102" s="28"/>
      <c r="D102" s="28"/>
      <c r="E102" s="28"/>
      <c r="F102" s="28"/>
      <c r="G102" s="28"/>
      <c r="H102" s="28"/>
      <c r="I102" s="28"/>
      <c r="J102" s="109"/>
    </row>
    <row r="103" spans="1:10" s="0" customFormat="1">
      <c r="A103" s="13"/>
      <c r="B103" s="28"/>
      <c r="C103" s="28"/>
      <c r="D103" s="51" t="s">
        <v>33</v>
      </c>
      <c r="E103" s="51"/>
      <c r="F103" s="51"/>
      <c r="G103" s="51"/>
      <c r="H103" s="79"/>
      <c r="I103" s="79"/>
      <c r="J103" s="109"/>
    </row>
    <row r="104" spans="1:10" s="0" customFormat="1">
      <c r="A104" s="13"/>
      <c r="B104" s="28" t="s">
        <v>55</v>
      </c>
      <c r="C104" s="28"/>
      <c r="D104" s="28"/>
      <c r="E104" s="28"/>
      <c r="F104" s="28"/>
      <c r="G104" s="28"/>
      <c r="H104" s="28"/>
      <c r="I104" s="28"/>
      <c r="J104" s="109"/>
    </row>
    <row r="105" spans="1:10" s="0" customFormat="1">
      <c r="A105" s="13"/>
      <c r="B105" s="28"/>
      <c r="C105" s="28"/>
      <c r="D105" s="28"/>
      <c r="E105" s="28"/>
      <c r="F105" s="28"/>
      <c r="G105" s="74" t="s">
        <v>152</v>
      </c>
      <c r="H105" s="80"/>
      <c r="I105" s="80"/>
      <c r="J105" s="109"/>
    </row>
    <row r="106" spans="1:10" s="0" customFormat="1">
      <c r="A106" s="13"/>
      <c r="B106" s="28"/>
      <c r="C106" s="28"/>
      <c r="D106" s="28"/>
      <c r="E106" s="28"/>
      <c r="F106" s="28"/>
      <c r="G106" s="28"/>
      <c r="H106" s="28"/>
      <c r="I106" s="28"/>
      <c r="J106" s="109"/>
    </row>
    <row r="107" spans="1:10" s="0" customFormat="1">
      <c r="A107" s="13"/>
      <c r="B107" s="28"/>
      <c r="C107" s="28"/>
      <c r="D107" s="28"/>
      <c r="E107" s="28"/>
      <c r="F107" s="28"/>
      <c r="G107" s="28"/>
      <c r="H107" s="81" t="s">
        <v>2</v>
      </c>
      <c r="I107" s="81"/>
      <c r="J107" s="109"/>
    </row>
    <row r="108" spans="1:10" s="0" customFormat="1">
      <c r="A108" s="13"/>
      <c r="B108" s="29"/>
      <c r="C108" s="44"/>
      <c r="D108" s="44" t="s">
        <v>36</v>
      </c>
      <c r="E108" s="54"/>
      <c r="F108" s="44"/>
      <c r="G108" s="44"/>
      <c r="H108" s="82" t="s">
        <v>51</v>
      </c>
      <c r="I108" s="94"/>
      <c r="J108" s="109"/>
    </row>
    <row r="109" spans="1:10" s="0" customFormat="1">
      <c r="A109" s="13"/>
      <c r="B109" s="30" t="s">
        <v>40</v>
      </c>
      <c r="C109" s="45" t="s">
        <v>36</v>
      </c>
      <c r="D109" s="45" t="s">
        <v>42</v>
      </c>
      <c r="E109" s="55" t="s">
        <v>36</v>
      </c>
      <c r="F109" s="45" t="s">
        <v>50</v>
      </c>
      <c r="G109" s="45" t="s">
        <v>36</v>
      </c>
      <c r="H109" s="83" t="s">
        <v>52</v>
      </c>
      <c r="I109" s="95" t="s">
        <v>61</v>
      </c>
      <c r="J109" s="109"/>
    </row>
    <row r="110" spans="1:10" s="0" customFormat="1">
      <c r="A110" s="13"/>
      <c r="B110" s="30"/>
      <c r="C110" s="45" t="s">
        <v>38</v>
      </c>
      <c r="D110" s="45" t="s">
        <v>44</v>
      </c>
      <c r="E110" s="55" t="s">
        <v>47</v>
      </c>
      <c r="F110" s="45" t="s">
        <v>87</v>
      </c>
      <c r="G110" s="45" t="s">
        <v>41</v>
      </c>
      <c r="H110" s="83" t="s">
        <v>54</v>
      </c>
      <c r="I110" s="95"/>
      <c r="J110" s="109"/>
    </row>
    <row r="111" spans="1:10" s="0" customFormat="1">
      <c r="A111" s="13"/>
      <c r="B111" s="31"/>
      <c r="C111" s="46" t="s">
        <v>57</v>
      </c>
      <c r="D111" s="46" t="s">
        <v>56</v>
      </c>
      <c r="E111" s="56" t="s">
        <v>60</v>
      </c>
      <c r="F111" s="46" t="s">
        <v>13</v>
      </c>
      <c r="G111" s="46" t="s">
        <v>45</v>
      </c>
      <c r="H111" s="84" t="s">
        <v>11</v>
      </c>
      <c r="I111" s="96"/>
      <c r="J111" s="109"/>
    </row>
    <row r="112" spans="1:10" s="0" customFormat="1" ht="15.75" customHeight="1">
      <c r="A112" s="13"/>
      <c r="B112" s="32">
        <v>1</v>
      </c>
      <c r="C112" s="47">
        <v>1800000</v>
      </c>
      <c r="D112" s="47">
        <v>30000</v>
      </c>
      <c r="E112" s="57">
        <v>1617720</v>
      </c>
      <c r="F112" s="67">
        <v>152280</v>
      </c>
      <c r="G112" s="67">
        <v>122220</v>
      </c>
      <c r="H112" s="85">
        <v>122220</v>
      </c>
      <c r="I112" s="97" t="s">
        <v>154</v>
      </c>
      <c r="J112" s="109"/>
    </row>
    <row r="113" spans="1:11" s="0" customFormat="1" ht="15.75" customHeight="1">
      <c r="A113" s="13"/>
      <c r="B113" s="32">
        <v>2</v>
      </c>
      <c r="C113" s="48"/>
      <c r="D113" s="48"/>
      <c r="E113" s="58"/>
      <c r="F113" s="68"/>
      <c r="G113" s="68"/>
      <c r="H113" s="86"/>
      <c r="I113" s="98"/>
      <c r="J113" s="109"/>
    </row>
    <row r="114" spans="1:11" s="0" customFormat="1" ht="15.75" customHeight="1">
      <c r="A114" s="13"/>
      <c r="B114" s="32">
        <v>3</v>
      </c>
      <c r="C114" s="48"/>
      <c r="D114" s="48"/>
      <c r="E114" s="58"/>
      <c r="F114" s="68"/>
      <c r="G114" s="68"/>
      <c r="H114" s="86"/>
      <c r="I114" s="98"/>
      <c r="J114" s="109"/>
    </row>
    <row r="115" spans="1:11" s="0" customFormat="1" ht="15.75" customHeight="1">
      <c r="A115" s="13"/>
      <c r="B115" s="32">
        <v>4</v>
      </c>
      <c r="C115" s="48"/>
      <c r="D115" s="48"/>
      <c r="E115" s="58"/>
      <c r="F115" s="68"/>
      <c r="G115" s="68"/>
      <c r="H115" s="86"/>
      <c r="I115" s="98"/>
      <c r="J115" s="109"/>
    </row>
    <row r="116" spans="1:11" s="0" customFormat="1" ht="15.75" customHeight="1">
      <c r="A116" s="13"/>
      <c r="B116" s="32">
        <v>5</v>
      </c>
      <c r="C116" s="48"/>
      <c r="D116" s="48"/>
      <c r="E116" s="58"/>
      <c r="F116" s="68"/>
      <c r="G116" s="68"/>
      <c r="H116" s="86"/>
      <c r="I116" s="98"/>
      <c r="J116" s="109"/>
    </row>
    <row r="117" spans="1:11" s="0" customFormat="1" ht="15.75" customHeight="1">
      <c r="A117" s="13"/>
      <c r="B117" s="32">
        <v>6</v>
      </c>
      <c r="C117" s="48"/>
      <c r="D117" s="48"/>
      <c r="E117" s="58"/>
      <c r="F117" s="68"/>
      <c r="G117" s="68"/>
      <c r="H117" s="86"/>
      <c r="I117" s="98"/>
      <c r="J117" s="109"/>
    </row>
    <row r="118" spans="1:11" s="0" customFormat="1" ht="15.75" customHeight="1">
      <c r="A118" s="13"/>
      <c r="B118" s="32">
        <v>7</v>
      </c>
      <c r="C118" s="48"/>
      <c r="D118" s="48"/>
      <c r="E118" s="58"/>
      <c r="F118" s="68"/>
      <c r="G118" s="68"/>
      <c r="H118" s="86"/>
      <c r="I118" s="98"/>
      <c r="J118" s="109"/>
    </row>
    <row r="119" spans="1:11" s="0" customFormat="1">
      <c r="A119" s="13"/>
      <c r="B119" s="32" t="s">
        <v>63</v>
      </c>
      <c r="C119" s="49"/>
      <c r="D119" s="49"/>
      <c r="E119" s="59"/>
      <c r="F119" s="49"/>
      <c r="G119" s="49"/>
      <c r="H119" s="85">
        <v>122220</v>
      </c>
      <c r="I119" s="99"/>
      <c r="J119" s="109"/>
    </row>
    <row r="120" spans="1:11" s="0" customFormat="1">
      <c r="A120" s="14"/>
      <c r="B120" s="33"/>
      <c r="C120" s="33"/>
      <c r="D120" s="33"/>
      <c r="E120" s="33"/>
      <c r="F120" s="33"/>
      <c r="G120" s="33"/>
      <c r="H120" s="33"/>
      <c r="I120" s="33"/>
      <c r="J120" s="110"/>
    </row>
    <row r="121" spans="1:11" s="0" customFormat="1"/>
    <row r="122" spans="1:11" s="0" customFormat="1"/>
    <row r="123" spans="1:11" s="0" customFormat="1">
      <c r="B123" s="24" t="s">
        <v>121</v>
      </c>
      <c r="C123" s="37"/>
      <c r="D123" s="37"/>
      <c r="E123" s="37"/>
      <c r="F123" s="37"/>
      <c r="G123" s="37"/>
      <c r="H123" s="37"/>
      <c r="I123" s="37"/>
      <c r="J123" s="37"/>
      <c r="K123" s="105"/>
    </row>
    <row r="124" spans="1:11" s="0" customFormat="1">
      <c r="B124" s="25"/>
      <c r="C124" s="38"/>
      <c r="D124" s="38"/>
      <c r="E124" s="38"/>
      <c r="F124" s="38"/>
      <c r="G124" s="38"/>
      <c r="H124" s="38"/>
      <c r="I124" s="38"/>
      <c r="J124" s="38"/>
      <c r="K124" s="106"/>
    </row>
    <row r="125" spans="1:11" s="0" customFormat="1">
      <c r="B125" s="25" t="s">
        <v>202</v>
      </c>
      <c r="C125" s="38"/>
      <c r="D125" s="38"/>
      <c r="E125" s="38"/>
      <c r="F125" s="38"/>
      <c r="G125" s="38"/>
      <c r="H125" s="38"/>
      <c r="I125" s="38"/>
      <c r="J125" s="38"/>
      <c r="K125" s="106"/>
    </row>
    <row r="126" spans="1:11" s="0" customFormat="1">
      <c r="B126" s="25" t="s">
        <v>122</v>
      </c>
      <c r="C126" s="38"/>
      <c r="D126" s="38"/>
      <c r="E126" s="38"/>
      <c r="F126" s="38"/>
      <c r="G126" s="38"/>
      <c r="H126" s="38"/>
      <c r="I126" s="38"/>
      <c r="J126" s="38"/>
      <c r="K126" s="106"/>
    </row>
    <row r="127" spans="1:11" s="0" customFormat="1">
      <c r="B127" s="25"/>
      <c r="C127" s="38"/>
      <c r="D127" s="38"/>
      <c r="E127" s="38"/>
      <c r="F127" s="38"/>
      <c r="G127" s="38"/>
      <c r="H127" s="38"/>
      <c r="I127" s="38"/>
      <c r="J127" s="38"/>
      <c r="K127" s="106"/>
    </row>
    <row r="128" spans="1:11" s="0" customFormat="1">
      <c r="B128" s="25" t="s">
        <v>86</v>
      </c>
      <c r="C128" s="38"/>
      <c r="D128" s="38"/>
      <c r="E128" s="38"/>
      <c r="F128" s="38"/>
      <c r="G128" s="38"/>
      <c r="H128" s="38"/>
      <c r="I128" s="38"/>
      <c r="J128" s="38"/>
      <c r="K128" s="106"/>
    </row>
    <row r="129" spans="2:11" s="0" customFormat="1">
      <c r="B129" s="25" t="s">
        <v>125</v>
      </c>
      <c r="C129" s="38"/>
      <c r="D129" s="38"/>
      <c r="E129" s="38"/>
      <c r="F129" s="38"/>
      <c r="G129" s="38"/>
      <c r="H129" s="38"/>
      <c r="I129" s="38"/>
      <c r="J129" s="38"/>
      <c r="K129" s="106"/>
    </row>
    <row r="130" spans="2:11" s="0" customFormat="1">
      <c r="B130" s="25" t="s">
        <v>129</v>
      </c>
      <c r="C130" s="38"/>
      <c r="D130" s="38"/>
      <c r="E130" s="38"/>
      <c r="F130" s="38"/>
      <c r="G130" s="38"/>
      <c r="H130" s="38"/>
      <c r="I130" s="38"/>
      <c r="J130" s="38"/>
      <c r="K130" s="106"/>
    </row>
    <row r="131" spans="2:11" s="0" customFormat="1">
      <c r="B131" s="25" t="s">
        <v>26</v>
      </c>
      <c r="C131" s="38"/>
      <c r="D131" s="38"/>
      <c r="E131" s="38"/>
      <c r="F131" s="38"/>
      <c r="G131" s="38"/>
      <c r="H131" s="38"/>
      <c r="I131" s="38"/>
      <c r="J131" s="38"/>
      <c r="K131" s="106"/>
    </row>
    <row r="132" spans="2:11" s="0" customFormat="1">
      <c r="B132" s="26" t="s">
        <v>32</v>
      </c>
      <c r="C132" s="39"/>
      <c r="D132" s="39"/>
      <c r="E132" s="39"/>
      <c r="F132" s="39"/>
      <c r="G132" s="39"/>
      <c r="H132" s="39"/>
      <c r="I132" s="39"/>
      <c r="J132" s="39"/>
      <c r="K132" s="107"/>
    </row>
    <row r="133" spans="2:11" s="0" customFormat="1"/>
    <row r="134" spans="2:11" s="0" customFormat="1">
      <c r="B134" s="24" t="s">
        <v>117</v>
      </c>
      <c r="C134" s="37"/>
      <c r="D134" s="37"/>
      <c r="E134" s="37"/>
      <c r="F134" s="37"/>
      <c r="G134" s="37"/>
      <c r="H134" s="37"/>
      <c r="I134" s="37"/>
      <c r="J134" s="37"/>
      <c r="K134" s="105"/>
    </row>
    <row r="135" spans="2:11" s="0" customFormat="1">
      <c r="B135" s="25"/>
      <c r="C135" s="38"/>
      <c r="D135" s="38"/>
      <c r="E135" s="38"/>
      <c r="F135" s="38"/>
      <c r="G135" s="38"/>
      <c r="H135" s="38"/>
      <c r="I135" s="38"/>
      <c r="J135" s="38"/>
      <c r="K135" s="106"/>
    </row>
    <row r="136" spans="2:11" s="0" customFormat="1">
      <c r="B136" s="25" t="s">
        <v>127</v>
      </c>
      <c r="C136" s="38"/>
      <c r="D136" s="38"/>
      <c r="E136" s="38"/>
      <c r="F136" s="38"/>
      <c r="G136" s="38"/>
      <c r="H136" s="38"/>
      <c r="I136" s="38"/>
      <c r="J136" s="38"/>
      <c r="K136" s="106"/>
    </row>
    <row r="137" spans="2:11" s="0" customFormat="1">
      <c r="B137" s="26"/>
      <c r="C137" s="39"/>
      <c r="D137" s="39"/>
      <c r="E137" s="39"/>
      <c r="F137" s="39"/>
      <c r="G137" s="39"/>
      <c r="H137" s="39"/>
      <c r="I137" s="39"/>
      <c r="J137" s="39"/>
      <c r="K137" s="107"/>
    </row>
    <row r="138" spans="2:11" s="0" customFormat="1"/>
    <row r="139" spans="2:11" s="0" customFormat="1">
      <c r="B139" s="24" t="s">
        <v>118</v>
      </c>
      <c r="C139" s="37"/>
      <c r="D139" s="37"/>
      <c r="E139" s="37"/>
      <c r="F139" s="37"/>
      <c r="G139" s="37"/>
      <c r="H139" s="37"/>
      <c r="I139" s="37"/>
      <c r="J139" s="37"/>
      <c r="K139" s="105"/>
    </row>
    <row r="140" spans="2:11" s="0" customFormat="1">
      <c r="B140" s="25"/>
      <c r="C140" s="38"/>
      <c r="D140" s="38"/>
      <c r="E140" s="38"/>
      <c r="F140" s="38"/>
      <c r="G140" s="38"/>
      <c r="H140" s="38"/>
      <c r="I140" s="38"/>
      <c r="J140" s="38"/>
      <c r="K140" s="106"/>
    </row>
    <row r="141" spans="2:11" s="0" customFormat="1">
      <c r="B141" s="25" t="s">
        <v>49</v>
      </c>
      <c r="C141" s="38"/>
      <c r="D141" s="38"/>
      <c r="E141" s="38"/>
      <c r="F141" s="38"/>
      <c r="G141" s="38"/>
      <c r="H141" s="38"/>
      <c r="I141" s="38"/>
      <c r="J141" s="38"/>
      <c r="K141" s="106"/>
    </row>
    <row r="142" spans="2:11" s="0" customFormat="1">
      <c r="B142" s="26"/>
      <c r="C142" s="39"/>
      <c r="D142" s="39"/>
      <c r="E142" s="39"/>
      <c r="F142" s="39"/>
      <c r="G142" s="39"/>
      <c r="H142" s="39"/>
      <c r="I142" s="39"/>
      <c r="J142" s="39"/>
      <c r="K142" s="107"/>
    </row>
    <row r="143" spans="2:11" s="0" customFormat="1"/>
    <row r="144" spans="2:11" s="0" customFormat="1">
      <c r="B144" s="24" t="s">
        <v>119</v>
      </c>
      <c r="C144" s="37"/>
      <c r="D144" s="37"/>
      <c r="E144" s="37"/>
      <c r="F144" s="37"/>
      <c r="G144" s="37"/>
      <c r="H144" s="37"/>
      <c r="I144" s="37"/>
      <c r="J144" s="37"/>
      <c r="K144" s="105"/>
    </row>
    <row r="145" spans="2:11" s="0" customFormat="1">
      <c r="B145" s="25"/>
      <c r="C145" s="38"/>
      <c r="D145" s="38"/>
      <c r="E145" s="38"/>
      <c r="F145" s="38"/>
      <c r="G145" s="38"/>
      <c r="H145" s="38"/>
      <c r="I145" s="38"/>
      <c r="J145" s="38"/>
      <c r="K145" s="106"/>
    </row>
    <row r="146" spans="2:11" s="0" customFormat="1">
      <c r="B146" s="25" t="s">
        <v>116</v>
      </c>
      <c r="C146" s="38"/>
      <c r="D146" s="38"/>
      <c r="E146" s="38"/>
      <c r="F146" s="38"/>
      <c r="G146" s="38"/>
      <c r="H146" s="38"/>
      <c r="I146" s="38"/>
      <c r="J146" s="38"/>
      <c r="K146" s="106"/>
    </row>
    <row r="147" spans="2:11" s="0" customFormat="1">
      <c r="B147" s="25"/>
      <c r="C147" s="38"/>
      <c r="D147" s="38"/>
      <c r="E147" s="38"/>
      <c r="F147" s="38"/>
      <c r="G147" s="38"/>
      <c r="H147" s="38"/>
      <c r="I147" s="38"/>
      <c r="J147" s="38"/>
      <c r="K147" s="106"/>
    </row>
    <row r="148" spans="2:11" s="0" customFormat="1">
      <c r="B148" s="25" t="s">
        <v>99</v>
      </c>
      <c r="C148" s="38"/>
      <c r="D148" s="38"/>
      <c r="E148" s="38"/>
      <c r="F148" s="38"/>
      <c r="G148" s="38"/>
      <c r="H148" s="38"/>
      <c r="I148" s="38"/>
      <c r="J148" s="38"/>
      <c r="K148" s="106"/>
    </row>
    <row r="149" spans="2:11" s="0" customFormat="1">
      <c r="B149" s="26" t="s">
        <v>32</v>
      </c>
      <c r="C149" s="39"/>
      <c r="D149" s="39"/>
      <c r="E149" s="39"/>
      <c r="F149" s="39"/>
      <c r="G149" s="39"/>
      <c r="H149" s="39"/>
      <c r="I149" s="39"/>
      <c r="J149" s="39"/>
      <c r="K149" s="107"/>
    </row>
    <row r="150" spans="2:11" s="0" customFormat="1"/>
    <row r="151" spans="2:11" s="0" customFormat="1"/>
    <row r="152" spans="2:11" s="0" customFormat="1"/>
    <row r="153" spans="2:11" s="0" customFormat="1"/>
    <row r="154" spans="2:11" s="0" customFormat="1"/>
    <row r="155" spans="2:11" s="0" customFormat="1"/>
    <row r="156" spans="2:11" s="0" customFormat="1"/>
    <row r="157" spans="2:11" s="0" customFormat="1"/>
    <row r="158" spans="2:11" s="0" customFormat="1"/>
    <row r="159" spans="2:11" s="0" customFormat="1"/>
    <row r="160" spans="2:11" s="0" customFormat="1"/>
    <row r="161" s="0" customFormat="1"/>
    <row r="162" s="0" customFormat="1"/>
    <row r="163" s="0" customFormat="1"/>
    <row r="164" s="0" customFormat="1"/>
    <row r="165" s="0" customFormat="1"/>
    <row r="166" s="0" customFormat="1"/>
    <row r="167" s="0" customFormat="1"/>
    <row r="168" s="0" customFormat="1"/>
  </sheetData>
  <mergeCells count="18">
    <mergeCell ref="J19:K19"/>
    <mergeCell ref="G20:H20"/>
    <mergeCell ref="I21:J21"/>
    <mergeCell ref="K21:L21"/>
    <mergeCell ref="I22:J22"/>
    <mergeCell ref="K22:L22"/>
    <mergeCell ref="K41:L41"/>
    <mergeCell ref="D103:G103"/>
    <mergeCell ref="H107:I107"/>
    <mergeCell ref="H22:H27"/>
    <mergeCell ref="B109:B110"/>
    <mergeCell ref="I109:I110"/>
    <mergeCell ref="N21:N28"/>
    <mergeCell ref="O21:O28"/>
    <mergeCell ref="P21:P28"/>
    <mergeCell ref="Q21:Q28"/>
    <mergeCell ref="R21:R28"/>
    <mergeCell ref="K29:L40"/>
  </mergeCells>
  <phoneticPr fontId="2"/>
  <pageMargins left="0.75" right="0.45" top="0.69" bottom="0.63" header="0.31" footer="0.32"/>
  <pageSetup paperSize="9" scale="47" fitToWidth="1" fitToHeight="0" orientation="portrait" usePrinterDefaults="1" r:id="rId1"/>
  <headerFooter alignWithMargins="0"/>
  <rowBreaks count="1" manualBreakCount="1">
    <brk id="96"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B7"/>
  <sheetViews>
    <sheetView workbookViewId="0">
      <selection activeCell="A10" sqref="A10"/>
    </sheetView>
  </sheetViews>
  <sheetFormatPr defaultRowHeight="13.5"/>
  <cols>
    <col min="1" max="1" width="77.75" customWidth="1"/>
    <col min="2" max="2" width="22.75" customWidth="1"/>
  </cols>
  <sheetData>
    <row r="1" spans="1:2" ht="20.100000000000001" customHeight="1">
      <c r="A1" s="141" t="s">
        <v>142</v>
      </c>
      <c r="B1" s="141" t="s">
        <v>168</v>
      </c>
    </row>
    <row r="2" spans="1:2" ht="20.100000000000001" customHeight="1">
      <c r="A2" s="142" t="s">
        <v>205</v>
      </c>
      <c r="B2" s="142"/>
    </row>
    <row r="3" spans="1:2" ht="20.100000000000001" customHeight="1">
      <c r="A3" s="142" t="s">
        <v>206</v>
      </c>
      <c r="B3" s="142"/>
    </row>
    <row r="4" spans="1:2" ht="20.100000000000001" customHeight="1">
      <c r="A4" s="142" t="s">
        <v>137</v>
      </c>
      <c r="B4" s="142"/>
    </row>
    <row r="5" spans="1:2" ht="20.100000000000001" customHeight="1">
      <c r="A5" s="142" t="s">
        <v>183</v>
      </c>
      <c r="B5" s="142"/>
    </row>
    <row r="6" spans="1:2" ht="20.100000000000001" customHeight="1">
      <c r="A6" s="142" t="s">
        <v>207</v>
      </c>
      <c r="B6" s="142"/>
    </row>
    <row r="7" spans="1:2" ht="20.100000000000001" customHeight="1">
      <c r="A7" s="142" t="s">
        <v>208</v>
      </c>
      <c r="B7" s="142"/>
    </row>
  </sheetData>
  <phoneticPr fontId="22"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tint="0.8"/>
  </sheetPr>
  <dimension ref="A2:C13"/>
  <sheetViews>
    <sheetView workbookViewId="0">
      <selection activeCell="E13" sqref="E13"/>
    </sheetView>
  </sheetViews>
  <sheetFormatPr defaultRowHeight="13.5"/>
  <cols>
    <col min="1" max="1" width="3.25" customWidth="1"/>
    <col min="2" max="2" width="23.625" customWidth="1"/>
    <col min="3" max="3" width="44.625" customWidth="1"/>
  </cols>
  <sheetData>
    <row r="2" spans="1:3" s="143" customFormat="1" ht="26.25" customHeight="1">
      <c r="A2" s="144" t="s">
        <v>169</v>
      </c>
    </row>
    <row r="3" spans="1:3" s="143" customFormat="1" ht="27.75" customHeight="1">
      <c r="A3" s="144" t="s">
        <v>131</v>
      </c>
    </row>
    <row r="5" spans="1:3" ht="20.25" customHeight="1">
      <c r="B5" s="145"/>
      <c r="C5" s="16" t="s">
        <v>153</v>
      </c>
    </row>
    <row r="7" spans="1:3">
      <c r="B7" s="146" t="s">
        <v>14</v>
      </c>
    </row>
    <row r="8" spans="1:3">
      <c r="B8" s="147" t="s">
        <v>16</v>
      </c>
      <c r="C8" s="151"/>
    </row>
    <row r="9" spans="1:3">
      <c r="B9" s="148" t="s">
        <v>20</v>
      </c>
      <c r="C9" s="152"/>
    </row>
    <row r="10" spans="1:3">
      <c r="B10" s="149" t="s">
        <v>81</v>
      </c>
      <c r="C10" s="153"/>
    </row>
    <row r="12" spans="1:3">
      <c r="B12" s="146" t="s">
        <v>23</v>
      </c>
    </row>
    <row r="13" spans="1:3">
      <c r="B13" s="150" t="s">
        <v>9</v>
      </c>
      <c r="C13" s="154"/>
    </row>
  </sheetData>
  <phoneticPr fontId="2"/>
  <pageMargins left="0.75" right="0.75" top="1" bottom="1" header="0.51200000000000001" footer="0.51200000000000001"/>
  <pageSetup paperSize="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A1:S216"/>
  <sheetViews>
    <sheetView zoomScale="80" zoomScaleNormal="80" workbookViewId="0">
      <selection activeCell="C2" sqref="C2"/>
    </sheetView>
  </sheetViews>
  <sheetFormatPr defaultRowHeight="13.5"/>
  <cols>
    <col min="1" max="1" width="12.625" style="1" customWidth="1"/>
    <col min="2" max="5" width="11.625" style="1" customWidth="1"/>
    <col min="6" max="7" width="17.875" style="1" customWidth="1"/>
    <col min="8" max="8" width="4.75" style="1" customWidth="1"/>
    <col min="9" max="9" width="17.125" style="1" customWidth="1"/>
    <col min="10" max="10" width="9" style="1" customWidth="1"/>
    <col min="11" max="11" width="13.125" style="1" customWidth="1"/>
    <col min="12" max="12" width="9" style="1" customWidth="1"/>
    <col min="13" max="13" width="16.75" style="155" customWidth="1"/>
    <col min="14" max="14" width="11.625" style="1" bestFit="1" customWidth="1"/>
    <col min="15" max="15" width="9" style="155" customWidth="1"/>
    <col min="16" max="18" width="9" style="1" customWidth="1"/>
    <col min="19" max="19" width="9" style="1" hidden="1" customWidth="1"/>
    <col min="20" max="16384" width="9" style="1" customWidth="1"/>
  </cols>
  <sheetData>
    <row r="1" spans="1:19">
      <c r="A1" s="156"/>
    </row>
    <row r="2" spans="1:19">
      <c r="A2" s="1" t="s">
        <v>84</v>
      </c>
    </row>
    <row r="3" spans="1:19">
      <c r="A3" s="1" t="s">
        <v>21</v>
      </c>
      <c r="F3" s="62" t="s">
        <v>65</v>
      </c>
      <c r="G3" s="167"/>
      <c r="H3" s="156"/>
    </row>
    <row r="4" spans="1:19">
      <c r="F4" s="62" t="s">
        <v>120</v>
      </c>
      <c r="G4" s="168"/>
      <c r="H4" s="62" t="s">
        <v>22</v>
      </c>
      <c r="I4" s="176"/>
      <c r="J4" s="62" t="s">
        <v>40</v>
      </c>
      <c r="K4" s="111">
        <v>1</v>
      </c>
    </row>
    <row r="5" spans="1:19" ht="6.75" customHeight="1"/>
    <row r="6" spans="1:19">
      <c r="J6" s="100" t="s">
        <v>2</v>
      </c>
      <c r="K6" s="100"/>
    </row>
    <row r="7" spans="1:19">
      <c r="A7" s="19"/>
      <c r="B7" s="19"/>
      <c r="C7" s="19"/>
      <c r="D7" s="19"/>
      <c r="E7" s="19"/>
      <c r="F7" s="71" t="s">
        <v>71</v>
      </c>
      <c r="G7" s="71"/>
      <c r="H7" s="88"/>
      <c r="I7" s="63"/>
      <c r="J7" s="88"/>
      <c r="K7" s="63"/>
    </row>
    <row r="8" spans="1:19">
      <c r="A8" s="20" t="s">
        <v>43</v>
      </c>
      <c r="B8" s="20" t="s">
        <v>68</v>
      </c>
      <c r="C8" s="20" t="s">
        <v>19</v>
      </c>
      <c r="D8" s="20" t="s">
        <v>69</v>
      </c>
      <c r="E8" s="20" t="s">
        <v>213</v>
      </c>
      <c r="F8" s="19" t="s">
        <v>132</v>
      </c>
      <c r="G8" s="75" t="s">
        <v>130</v>
      </c>
      <c r="H8" s="30" t="s">
        <v>36</v>
      </c>
      <c r="I8" s="101"/>
      <c r="J8" s="30" t="s">
        <v>36</v>
      </c>
      <c r="K8" s="101"/>
      <c r="M8" s="180" t="s">
        <v>170</v>
      </c>
      <c r="N8" s="134" t="s">
        <v>163</v>
      </c>
      <c r="O8" s="131" t="s">
        <v>72</v>
      </c>
      <c r="P8" s="134" t="s">
        <v>175</v>
      </c>
      <c r="Q8" s="134" t="s">
        <v>60</v>
      </c>
    </row>
    <row r="9" spans="1:19">
      <c r="A9" s="20"/>
      <c r="B9" s="20"/>
      <c r="C9" s="20" t="s">
        <v>171</v>
      </c>
      <c r="D9" s="20"/>
      <c r="E9" s="20" t="s">
        <v>174</v>
      </c>
      <c r="F9" s="20"/>
      <c r="G9" s="76" t="s">
        <v>155</v>
      </c>
      <c r="H9" s="30" t="s">
        <v>70</v>
      </c>
      <c r="I9" s="101"/>
      <c r="J9" s="30" t="s">
        <v>41</v>
      </c>
      <c r="K9" s="101"/>
      <c r="M9" s="181"/>
      <c r="N9" s="135"/>
      <c r="O9" s="132"/>
      <c r="P9" s="135"/>
      <c r="Q9" s="135"/>
    </row>
    <row r="10" spans="1:19" ht="9" customHeight="1">
      <c r="A10" s="20"/>
      <c r="B10" s="20"/>
      <c r="C10" s="20"/>
      <c r="D10" s="20"/>
      <c r="E10" s="20"/>
      <c r="F10" s="20"/>
      <c r="G10" s="169"/>
      <c r="H10" s="30"/>
      <c r="I10" s="101"/>
      <c r="J10" s="30"/>
      <c r="K10" s="101"/>
      <c r="M10" s="181"/>
      <c r="N10" s="135"/>
      <c r="O10" s="132"/>
      <c r="P10" s="135"/>
      <c r="Q10" s="135"/>
    </row>
    <row r="11" spans="1:19" ht="9" customHeight="1">
      <c r="A11" s="20"/>
      <c r="B11" s="20"/>
      <c r="C11" s="20"/>
      <c r="D11" s="20"/>
      <c r="E11" s="20"/>
      <c r="F11" s="20"/>
      <c r="G11" s="169"/>
      <c r="H11" s="30"/>
      <c r="I11" s="101"/>
      <c r="J11" s="30"/>
      <c r="K11" s="101"/>
      <c r="M11" s="181"/>
      <c r="N11" s="135"/>
      <c r="O11" s="132"/>
      <c r="P11" s="135"/>
      <c r="Q11" s="135"/>
    </row>
    <row r="12" spans="1:19" ht="9" customHeight="1">
      <c r="A12" s="20"/>
      <c r="B12" s="20"/>
      <c r="C12" s="20"/>
      <c r="D12" s="20"/>
      <c r="E12" s="20"/>
      <c r="F12" s="20"/>
      <c r="G12" s="169"/>
      <c r="H12" s="30"/>
      <c r="I12" s="101"/>
      <c r="J12" s="30"/>
      <c r="K12" s="101"/>
      <c r="M12" s="181"/>
      <c r="N12" s="135"/>
      <c r="O12" s="132"/>
      <c r="P12" s="135"/>
      <c r="Q12" s="135"/>
    </row>
    <row r="13" spans="1:19" ht="9" customHeight="1">
      <c r="A13" s="20"/>
      <c r="B13" s="20"/>
      <c r="C13" s="20"/>
      <c r="D13" s="20"/>
      <c r="E13" s="20"/>
      <c r="F13" s="20"/>
      <c r="G13" s="169"/>
      <c r="H13" s="30"/>
      <c r="I13" s="101"/>
      <c r="J13" s="30"/>
      <c r="K13" s="101"/>
      <c r="M13" s="181"/>
      <c r="N13" s="135"/>
      <c r="O13" s="132"/>
      <c r="P13" s="135"/>
      <c r="Q13" s="135"/>
    </row>
    <row r="14" spans="1:19" ht="10.9" customHeight="1">
      <c r="A14" s="20"/>
      <c r="B14" s="20"/>
      <c r="C14" s="20"/>
      <c r="D14" s="20"/>
      <c r="E14" s="20"/>
      <c r="F14" s="20"/>
      <c r="G14" s="169"/>
      <c r="H14" s="30"/>
      <c r="I14" s="101"/>
      <c r="J14" s="30"/>
      <c r="K14" s="101"/>
      <c r="M14" s="181"/>
      <c r="N14" s="135"/>
      <c r="O14" s="132"/>
      <c r="P14" s="135"/>
      <c r="Q14" s="135"/>
    </row>
    <row r="15" spans="1:19">
      <c r="A15" s="21"/>
      <c r="B15" s="21"/>
      <c r="C15" s="21"/>
      <c r="D15" s="21"/>
      <c r="E15" s="21"/>
      <c r="F15" s="21" t="s">
        <v>85</v>
      </c>
      <c r="G15" s="21" t="s">
        <v>48</v>
      </c>
      <c r="H15" s="89"/>
      <c r="I15" s="102" t="s">
        <v>34</v>
      </c>
      <c r="J15" s="89"/>
      <c r="K15" s="102" t="s">
        <v>133</v>
      </c>
      <c r="M15" s="181"/>
      <c r="N15" s="135"/>
      <c r="O15" s="132"/>
      <c r="P15" s="135"/>
      <c r="Q15" s="135"/>
    </row>
    <row r="16" spans="1:19" s="3" customFormat="1" ht="20.25" customHeight="1">
      <c r="A16" s="157">
        <v>4</v>
      </c>
      <c r="B16" s="159"/>
      <c r="C16" s="160"/>
      <c r="D16" s="161"/>
      <c r="E16" s="162"/>
      <c r="F16" s="164"/>
      <c r="G16" s="170">
        <f t="shared" ref="G16:G27" si="0">ROUNDDOWN(M16*O16,0)</f>
        <v>0</v>
      </c>
      <c r="H16" s="173"/>
      <c r="I16" s="177" t="str">
        <f t="shared" ref="I16:I27" si="1">IFERROR(Q16,"")</f>
        <v/>
      </c>
      <c r="J16" s="112"/>
      <c r="K16" s="116"/>
      <c r="M16" s="182"/>
      <c r="N16" s="186"/>
      <c r="O16" s="188"/>
      <c r="P16" s="190" t="str">
        <f t="shared" ref="P16:P27" si="2">N16&amp;D16&amp;C16&amp;S16</f>
        <v/>
      </c>
      <c r="Q16" s="191" t="e">
        <f>VLOOKUP(P16,補助基準額リスト!D:E,2,FALSE)</f>
        <v>#N/A</v>
      </c>
      <c r="S16" s="3" t="str">
        <f t="array" ref="S16">IFERROR(_xlfn.IFS(E16=12,12,E16=30,30,E16="なし",0),"")</f>
        <v/>
      </c>
    </row>
    <row r="17" spans="1:19" s="3" customFormat="1" ht="20.25" customHeight="1">
      <c r="A17" s="157">
        <v>5</v>
      </c>
      <c r="B17" s="159"/>
      <c r="C17" s="160"/>
      <c r="D17" s="161"/>
      <c r="E17" s="162"/>
      <c r="F17" s="164"/>
      <c r="G17" s="170">
        <f t="shared" si="0"/>
        <v>0</v>
      </c>
      <c r="H17" s="173"/>
      <c r="I17" s="177" t="str">
        <f t="shared" si="1"/>
        <v/>
      </c>
      <c r="J17" s="113"/>
      <c r="K17" s="117"/>
      <c r="M17" s="182"/>
      <c r="N17" s="186"/>
      <c r="O17" s="188"/>
      <c r="P17" s="190" t="str">
        <f t="shared" si="2"/>
        <v/>
      </c>
      <c r="Q17" s="191" t="e">
        <f>VLOOKUP(P17,補助基準額リスト!D:E,2,FALSE)</f>
        <v>#N/A</v>
      </c>
      <c r="S17" s="3" t="str">
        <f t="array" ref="S17">IFERROR(_xlfn.IFS(E17=12,12,E17=30,30,E17="なし",0),"")</f>
        <v/>
      </c>
    </row>
    <row r="18" spans="1:19" s="3" customFormat="1" ht="20.25" customHeight="1">
      <c r="A18" s="157">
        <v>6</v>
      </c>
      <c r="B18" s="159"/>
      <c r="C18" s="160"/>
      <c r="D18" s="161"/>
      <c r="E18" s="162"/>
      <c r="F18" s="164"/>
      <c r="G18" s="170">
        <f t="shared" si="0"/>
        <v>0</v>
      </c>
      <c r="H18" s="173"/>
      <c r="I18" s="177" t="str">
        <f t="shared" si="1"/>
        <v/>
      </c>
      <c r="J18" s="113"/>
      <c r="K18" s="117"/>
      <c r="M18" s="182"/>
      <c r="N18" s="186"/>
      <c r="O18" s="188"/>
      <c r="P18" s="190" t="str">
        <f t="shared" si="2"/>
        <v/>
      </c>
      <c r="Q18" s="191" t="e">
        <f>VLOOKUP(P18,補助基準額リスト!D:E,2,FALSE)</f>
        <v>#N/A</v>
      </c>
      <c r="S18" s="3" t="str">
        <f t="array" ref="S18">IFERROR(_xlfn.IFS(E18=12,12,E18=30,30,E18="なし",0),"")</f>
        <v/>
      </c>
    </row>
    <row r="19" spans="1:19" s="3" customFormat="1" ht="20.25" customHeight="1">
      <c r="A19" s="157">
        <v>7</v>
      </c>
      <c r="B19" s="159"/>
      <c r="C19" s="160"/>
      <c r="D19" s="161"/>
      <c r="E19" s="162"/>
      <c r="F19" s="164"/>
      <c r="G19" s="170">
        <f t="shared" si="0"/>
        <v>0</v>
      </c>
      <c r="H19" s="173"/>
      <c r="I19" s="177" t="str">
        <f t="shared" si="1"/>
        <v/>
      </c>
      <c r="J19" s="113"/>
      <c r="K19" s="117"/>
      <c r="M19" s="182"/>
      <c r="N19" s="186"/>
      <c r="O19" s="188"/>
      <c r="P19" s="190" t="str">
        <f t="shared" si="2"/>
        <v/>
      </c>
      <c r="Q19" s="191" t="e">
        <f>VLOOKUP(P19,補助基準額リスト!D:E,2,FALSE)</f>
        <v>#N/A</v>
      </c>
      <c r="S19" s="3" t="str">
        <f t="array" ref="S19">IFERROR(_xlfn.IFS(E19=12,12,E19=30,30,E19="なし",0),"")</f>
        <v/>
      </c>
    </row>
    <row r="20" spans="1:19" s="3" customFormat="1" ht="20.25" customHeight="1">
      <c r="A20" s="157">
        <v>8</v>
      </c>
      <c r="B20" s="159"/>
      <c r="C20" s="160"/>
      <c r="D20" s="161"/>
      <c r="E20" s="162"/>
      <c r="F20" s="164"/>
      <c r="G20" s="170">
        <f t="shared" si="0"/>
        <v>0</v>
      </c>
      <c r="H20" s="173"/>
      <c r="I20" s="177" t="str">
        <f t="shared" si="1"/>
        <v/>
      </c>
      <c r="J20" s="113"/>
      <c r="K20" s="117"/>
      <c r="M20" s="182"/>
      <c r="N20" s="186"/>
      <c r="O20" s="188"/>
      <c r="P20" s="190" t="str">
        <f t="shared" si="2"/>
        <v/>
      </c>
      <c r="Q20" s="191" t="e">
        <f>VLOOKUP(P20,補助基準額リスト!D:E,2,FALSE)</f>
        <v>#N/A</v>
      </c>
      <c r="S20" s="3" t="str">
        <f t="array" ref="S20">IFERROR(_xlfn.IFS(E20=12,12,E20=30,30,E20="なし",0),"")</f>
        <v/>
      </c>
    </row>
    <row r="21" spans="1:19" s="3" customFormat="1" ht="20.25" customHeight="1">
      <c r="A21" s="157">
        <v>9</v>
      </c>
      <c r="B21" s="159"/>
      <c r="C21" s="160"/>
      <c r="D21" s="161"/>
      <c r="E21" s="162"/>
      <c r="F21" s="164"/>
      <c r="G21" s="170">
        <f t="shared" si="0"/>
        <v>0</v>
      </c>
      <c r="H21" s="173"/>
      <c r="I21" s="177" t="str">
        <f t="shared" si="1"/>
        <v/>
      </c>
      <c r="J21" s="113"/>
      <c r="K21" s="117"/>
      <c r="M21" s="182"/>
      <c r="N21" s="186"/>
      <c r="O21" s="188"/>
      <c r="P21" s="190" t="str">
        <f t="shared" si="2"/>
        <v/>
      </c>
      <c r="Q21" s="191" t="e">
        <f>VLOOKUP(P21,補助基準額リスト!D:E,2,FALSE)</f>
        <v>#N/A</v>
      </c>
      <c r="S21" s="3" t="str">
        <f t="array" ref="S21">IFERROR(_xlfn.IFS(E21=12,12,E21=30,30,E21="なし",0),"")</f>
        <v/>
      </c>
    </row>
    <row r="22" spans="1:19" s="3" customFormat="1" ht="20.25" customHeight="1">
      <c r="A22" s="157">
        <v>10</v>
      </c>
      <c r="B22" s="159"/>
      <c r="C22" s="160"/>
      <c r="D22" s="161"/>
      <c r="E22" s="162"/>
      <c r="F22" s="164"/>
      <c r="G22" s="170">
        <f t="shared" si="0"/>
        <v>0</v>
      </c>
      <c r="H22" s="173"/>
      <c r="I22" s="177" t="str">
        <f t="shared" si="1"/>
        <v/>
      </c>
      <c r="J22" s="113"/>
      <c r="K22" s="117"/>
      <c r="M22" s="182"/>
      <c r="N22" s="186"/>
      <c r="O22" s="188"/>
      <c r="P22" s="190" t="str">
        <f t="shared" si="2"/>
        <v/>
      </c>
      <c r="Q22" s="191" t="e">
        <f>VLOOKUP(P22,補助基準額リスト!D:E,2,FALSE)</f>
        <v>#N/A</v>
      </c>
      <c r="S22" s="3" t="str">
        <f t="array" ref="S22">IFERROR(_xlfn.IFS(E22=12,12,E22=30,30,E22="なし",0),"")</f>
        <v/>
      </c>
    </row>
    <row r="23" spans="1:19" s="3" customFormat="1" ht="20.25" customHeight="1">
      <c r="A23" s="157">
        <v>11</v>
      </c>
      <c r="B23" s="159"/>
      <c r="C23" s="160"/>
      <c r="D23" s="161"/>
      <c r="E23" s="162"/>
      <c r="F23" s="164"/>
      <c r="G23" s="170">
        <f t="shared" si="0"/>
        <v>0</v>
      </c>
      <c r="H23" s="173"/>
      <c r="I23" s="177" t="str">
        <f t="shared" si="1"/>
        <v/>
      </c>
      <c r="J23" s="113"/>
      <c r="K23" s="117"/>
      <c r="M23" s="182"/>
      <c r="N23" s="186"/>
      <c r="O23" s="188"/>
      <c r="P23" s="190" t="str">
        <f t="shared" si="2"/>
        <v/>
      </c>
      <c r="Q23" s="191" t="e">
        <f>VLOOKUP(P23,補助基準額リスト!D:E,2,FALSE)</f>
        <v>#N/A</v>
      </c>
      <c r="S23" s="3" t="str">
        <f t="array" ref="S23">IFERROR(_xlfn.IFS(E23=12,12,E23=30,30,E23="なし",0),"")</f>
        <v/>
      </c>
    </row>
    <row r="24" spans="1:19" s="3" customFormat="1" ht="20.25" customHeight="1">
      <c r="A24" s="157">
        <v>12</v>
      </c>
      <c r="B24" s="159"/>
      <c r="C24" s="160"/>
      <c r="D24" s="161"/>
      <c r="E24" s="162"/>
      <c r="F24" s="164"/>
      <c r="G24" s="170">
        <f t="shared" si="0"/>
        <v>0</v>
      </c>
      <c r="H24" s="173"/>
      <c r="I24" s="177" t="str">
        <f t="shared" si="1"/>
        <v/>
      </c>
      <c r="J24" s="113"/>
      <c r="K24" s="117"/>
      <c r="M24" s="182"/>
      <c r="N24" s="186"/>
      <c r="O24" s="188"/>
      <c r="P24" s="190" t="str">
        <f t="shared" si="2"/>
        <v/>
      </c>
      <c r="Q24" s="191" t="e">
        <f>VLOOKUP(P24,補助基準額リスト!D:E,2,FALSE)</f>
        <v>#N/A</v>
      </c>
      <c r="S24" s="3" t="str">
        <f t="array" ref="S24">IFERROR(_xlfn.IFS(E24=12,12,E24=30,30,E24="なし",0),"")</f>
        <v/>
      </c>
    </row>
    <row r="25" spans="1:19" s="3" customFormat="1" ht="20.25" customHeight="1">
      <c r="A25" s="157">
        <v>1</v>
      </c>
      <c r="B25" s="159"/>
      <c r="C25" s="160"/>
      <c r="D25" s="161"/>
      <c r="E25" s="162"/>
      <c r="F25" s="164"/>
      <c r="G25" s="170">
        <f t="shared" si="0"/>
        <v>0</v>
      </c>
      <c r="H25" s="173"/>
      <c r="I25" s="177" t="str">
        <f t="shared" si="1"/>
        <v/>
      </c>
      <c r="J25" s="113"/>
      <c r="K25" s="117"/>
      <c r="M25" s="182"/>
      <c r="N25" s="186"/>
      <c r="O25" s="188"/>
      <c r="P25" s="190" t="str">
        <f t="shared" si="2"/>
        <v/>
      </c>
      <c r="Q25" s="191" t="e">
        <f>VLOOKUP(P25,補助基準額リスト!D:E,2,FALSE)</f>
        <v>#N/A</v>
      </c>
      <c r="S25" s="3" t="str">
        <f t="array" ref="S25">IFERROR(_xlfn.IFS(E25=12,12,E25=30,30,E25="なし",0),"")</f>
        <v/>
      </c>
    </row>
    <row r="26" spans="1:19" s="3" customFormat="1" ht="20.25" customHeight="1">
      <c r="A26" s="157">
        <v>2</v>
      </c>
      <c r="B26" s="159"/>
      <c r="C26" s="160"/>
      <c r="D26" s="161"/>
      <c r="E26" s="162"/>
      <c r="F26" s="164"/>
      <c r="G26" s="170">
        <f t="shared" si="0"/>
        <v>0</v>
      </c>
      <c r="H26" s="173"/>
      <c r="I26" s="177" t="str">
        <f t="shared" si="1"/>
        <v/>
      </c>
      <c r="J26" s="113"/>
      <c r="K26" s="117"/>
      <c r="M26" s="182"/>
      <c r="N26" s="186"/>
      <c r="O26" s="188"/>
      <c r="P26" s="190" t="str">
        <f t="shared" si="2"/>
        <v/>
      </c>
      <c r="Q26" s="191" t="e">
        <f>VLOOKUP(P26,補助基準額リスト!D:E,2,FALSE)</f>
        <v>#N/A</v>
      </c>
      <c r="S26" s="3" t="str">
        <f t="array" ref="S26">IFERROR(_xlfn.IFS(E26=12,12,E26=30,30,E26="なし",0),"")</f>
        <v/>
      </c>
    </row>
    <row r="27" spans="1:19" s="3" customFormat="1" ht="20.25" customHeight="1">
      <c r="A27" s="157">
        <v>3</v>
      </c>
      <c r="B27" s="159"/>
      <c r="C27" s="160"/>
      <c r="D27" s="161"/>
      <c r="E27" s="162"/>
      <c r="F27" s="164"/>
      <c r="G27" s="170">
        <f t="shared" si="0"/>
        <v>0</v>
      </c>
      <c r="H27" s="173"/>
      <c r="I27" s="177" t="str">
        <f t="shared" si="1"/>
        <v/>
      </c>
      <c r="J27" s="114"/>
      <c r="K27" s="118"/>
      <c r="M27" s="182"/>
      <c r="N27" s="186"/>
      <c r="O27" s="188"/>
      <c r="P27" s="190" t="str">
        <f t="shared" si="2"/>
        <v/>
      </c>
      <c r="Q27" s="191" t="e">
        <f>VLOOKUP(P27,補助基準額リスト!D:E,2,FALSE)</f>
        <v>#N/A</v>
      </c>
      <c r="S27" s="3" t="str">
        <f t="array" ref="S27">IFERROR(_xlfn.IFS(E27=12,12,E27=30,30,E27="なし",0),"")</f>
        <v/>
      </c>
    </row>
    <row r="28" spans="1:19" s="3" customFormat="1" ht="20.25" customHeight="1">
      <c r="A28" s="22" t="s">
        <v>63</v>
      </c>
      <c r="B28" s="35"/>
      <c r="C28" s="35"/>
      <c r="D28" s="35"/>
      <c r="E28" s="163"/>
      <c r="F28" s="165">
        <f>SUM(F16:F27)</f>
        <v>0</v>
      </c>
      <c r="G28" s="165">
        <f>SUM(G16:G27)</f>
        <v>0</v>
      </c>
      <c r="H28" s="174"/>
      <c r="I28" s="178">
        <f>SUM(I16:I27)</f>
        <v>0</v>
      </c>
      <c r="J28" s="175"/>
      <c r="K28" s="179">
        <f>I28-G28</f>
        <v>0</v>
      </c>
      <c r="M28" s="3" t="s">
        <v>176</v>
      </c>
      <c r="O28" s="183"/>
    </row>
    <row r="29" spans="1:19" ht="6.75" customHeight="1"/>
    <row r="30" spans="1:19" ht="20.25" customHeight="1">
      <c r="A30" s="158" t="s">
        <v>82</v>
      </c>
      <c r="M30" s="183" t="s">
        <v>173</v>
      </c>
    </row>
    <row r="31" spans="1:19" ht="20.25" customHeight="1">
      <c r="M31" s="155" t="s">
        <v>177</v>
      </c>
    </row>
    <row r="33" spans="1:19">
      <c r="A33" s="1" t="s">
        <v>84</v>
      </c>
    </row>
    <row r="34" spans="1:19">
      <c r="A34" s="1" t="s">
        <v>21</v>
      </c>
      <c r="F34" s="62" t="s">
        <v>65</v>
      </c>
      <c r="G34" s="167"/>
      <c r="H34" s="156"/>
    </row>
    <row r="35" spans="1:19">
      <c r="F35" s="62" t="s">
        <v>120</v>
      </c>
      <c r="G35" s="168"/>
      <c r="H35" s="62" t="s">
        <v>22</v>
      </c>
      <c r="I35" s="176"/>
      <c r="J35" s="62" t="s">
        <v>40</v>
      </c>
      <c r="K35" s="111">
        <v>2</v>
      </c>
    </row>
    <row r="36" spans="1:19" ht="6.75" customHeight="1"/>
    <row r="37" spans="1:19">
      <c r="J37" s="100" t="s">
        <v>2</v>
      </c>
      <c r="K37" s="100"/>
    </row>
    <row r="38" spans="1:19">
      <c r="A38" s="19"/>
      <c r="B38" s="19"/>
      <c r="C38" s="19"/>
      <c r="D38" s="19"/>
      <c r="E38" s="19"/>
      <c r="F38" s="71" t="s">
        <v>71</v>
      </c>
      <c r="G38" s="71"/>
      <c r="H38" s="88"/>
      <c r="I38" s="63"/>
      <c r="J38" s="88"/>
      <c r="K38" s="63"/>
    </row>
    <row r="39" spans="1:19" ht="13.15" customHeight="1">
      <c r="A39" s="20" t="s">
        <v>43</v>
      </c>
      <c r="B39" s="20" t="s">
        <v>68</v>
      </c>
      <c r="C39" s="20" t="s">
        <v>19</v>
      </c>
      <c r="D39" s="20" t="s">
        <v>69</v>
      </c>
      <c r="E39" s="20" t="s">
        <v>213</v>
      </c>
      <c r="F39" s="19" t="s">
        <v>132</v>
      </c>
      <c r="G39" s="75" t="s">
        <v>130</v>
      </c>
      <c r="H39" s="30" t="s">
        <v>36</v>
      </c>
      <c r="I39" s="101"/>
      <c r="J39" s="30" t="s">
        <v>36</v>
      </c>
      <c r="K39" s="101"/>
      <c r="M39" s="180" t="s">
        <v>170</v>
      </c>
      <c r="N39" s="134" t="s">
        <v>163</v>
      </c>
      <c r="O39" s="131" t="s">
        <v>72</v>
      </c>
      <c r="P39" s="134" t="s">
        <v>175</v>
      </c>
      <c r="Q39" s="134" t="s">
        <v>60</v>
      </c>
    </row>
    <row r="40" spans="1:19">
      <c r="A40" s="20"/>
      <c r="B40" s="20"/>
      <c r="C40" s="20" t="s">
        <v>171</v>
      </c>
      <c r="D40" s="20"/>
      <c r="E40" s="20" t="s">
        <v>174</v>
      </c>
      <c r="F40" s="20"/>
      <c r="G40" s="76" t="s">
        <v>155</v>
      </c>
      <c r="H40" s="30" t="s">
        <v>70</v>
      </c>
      <c r="I40" s="101"/>
      <c r="J40" s="30" t="s">
        <v>41</v>
      </c>
      <c r="K40" s="101"/>
      <c r="M40" s="181"/>
      <c r="N40" s="135"/>
      <c r="O40" s="132"/>
      <c r="P40" s="135"/>
      <c r="Q40" s="135"/>
    </row>
    <row r="41" spans="1:19" ht="9" customHeight="1">
      <c r="A41" s="20"/>
      <c r="B41" s="20"/>
      <c r="C41" s="20"/>
      <c r="D41" s="20"/>
      <c r="E41" s="20"/>
      <c r="F41" s="20"/>
      <c r="G41" s="169"/>
      <c r="H41" s="30"/>
      <c r="I41" s="101"/>
      <c r="J41" s="30"/>
      <c r="K41" s="101"/>
      <c r="M41" s="181"/>
      <c r="N41" s="135"/>
      <c r="O41" s="132"/>
      <c r="P41" s="135"/>
      <c r="Q41" s="135"/>
    </row>
    <row r="42" spans="1:19" ht="9" customHeight="1">
      <c r="A42" s="20"/>
      <c r="B42" s="20"/>
      <c r="C42" s="20"/>
      <c r="D42" s="20"/>
      <c r="E42" s="20"/>
      <c r="F42" s="20"/>
      <c r="G42" s="169"/>
      <c r="H42" s="30"/>
      <c r="I42" s="101"/>
      <c r="J42" s="30"/>
      <c r="K42" s="101"/>
      <c r="M42" s="181"/>
      <c r="N42" s="135"/>
      <c r="O42" s="132"/>
      <c r="P42" s="135"/>
      <c r="Q42" s="135"/>
    </row>
    <row r="43" spans="1:19" ht="9" customHeight="1">
      <c r="A43" s="20"/>
      <c r="B43" s="20"/>
      <c r="C43" s="20"/>
      <c r="D43" s="20"/>
      <c r="E43" s="20"/>
      <c r="F43" s="20"/>
      <c r="G43" s="169"/>
      <c r="H43" s="30"/>
      <c r="I43" s="101"/>
      <c r="J43" s="30"/>
      <c r="K43" s="101"/>
      <c r="M43" s="181"/>
      <c r="N43" s="135"/>
      <c r="O43" s="132"/>
      <c r="P43" s="135"/>
      <c r="Q43" s="135"/>
    </row>
    <row r="44" spans="1:19" ht="9" customHeight="1">
      <c r="A44" s="20"/>
      <c r="B44" s="20"/>
      <c r="C44" s="20"/>
      <c r="D44" s="20"/>
      <c r="E44" s="20"/>
      <c r="F44" s="20"/>
      <c r="G44" s="169"/>
      <c r="H44" s="30"/>
      <c r="I44" s="101"/>
      <c r="J44" s="30"/>
      <c r="K44" s="101"/>
      <c r="M44" s="181"/>
      <c r="N44" s="135"/>
      <c r="O44" s="132"/>
      <c r="P44" s="135"/>
      <c r="Q44" s="135"/>
    </row>
    <row r="45" spans="1:19" ht="10.9" customHeight="1">
      <c r="A45" s="20"/>
      <c r="B45" s="20"/>
      <c r="C45" s="20"/>
      <c r="D45" s="20"/>
      <c r="E45" s="20"/>
      <c r="F45" s="20"/>
      <c r="G45" s="169"/>
      <c r="H45" s="30"/>
      <c r="I45" s="101"/>
      <c r="J45" s="30"/>
      <c r="K45" s="101"/>
      <c r="M45" s="181"/>
      <c r="N45" s="135"/>
      <c r="O45" s="132"/>
      <c r="P45" s="135"/>
      <c r="Q45" s="135"/>
    </row>
    <row r="46" spans="1:19">
      <c r="A46" s="21"/>
      <c r="B46" s="21"/>
      <c r="C46" s="21"/>
      <c r="D46" s="21"/>
      <c r="E46" s="21"/>
      <c r="F46" s="21" t="s">
        <v>85</v>
      </c>
      <c r="G46" s="21" t="s">
        <v>48</v>
      </c>
      <c r="H46" s="89"/>
      <c r="I46" s="102" t="s">
        <v>34</v>
      </c>
      <c r="J46" s="89"/>
      <c r="K46" s="102" t="s">
        <v>133</v>
      </c>
      <c r="M46" s="181"/>
      <c r="N46" s="135"/>
      <c r="O46" s="132"/>
      <c r="P46" s="135"/>
      <c r="Q46" s="135"/>
    </row>
    <row r="47" spans="1:19" s="3" customFormat="1" ht="20.25" customHeight="1">
      <c r="A47" s="157">
        <v>4</v>
      </c>
      <c r="B47" s="159"/>
      <c r="C47" s="160"/>
      <c r="D47" s="161"/>
      <c r="E47" s="162"/>
      <c r="F47" s="164"/>
      <c r="G47" s="170">
        <f t="shared" ref="G47:G58" si="3">ROUNDDOWN(M47*O47,0)</f>
        <v>0</v>
      </c>
      <c r="H47" s="173"/>
      <c r="I47" s="177" t="str">
        <f t="shared" ref="I47:I58" si="4">IFERROR(Q47,"")</f>
        <v/>
      </c>
      <c r="J47" s="112"/>
      <c r="K47" s="116"/>
      <c r="M47" s="182"/>
      <c r="N47" s="186"/>
      <c r="O47" s="188"/>
      <c r="P47" s="190" t="str">
        <f t="shared" ref="P47:P58" si="5">N47&amp;D47&amp;C47&amp;S47</f>
        <v/>
      </c>
      <c r="Q47" s="191" t="e">
        <f>VLOOKUP(P47,補助基準額リスト!D:E,2,FALSE)</f>
        <v>#N/A</v>
      </c>
      <c r="S47" s="3" t="str">
        <f t="array" ref="S47">IFERROR(_xlfn.IFS(E47=12,12,E47=30,30,E47="なし",0),"")</f>
        <v/>
      </c>
    </row>
    <row r="48" spans="1:19" s="3" customFormat="1" ht="20.25" customHeight="1">
      <c r="A48" s="157">
        <v>5</v>
      </c>
      <c r="B48" s="159"/>
      <c r="C48" s="160"/>
      <c r="D48" s="161"/>
      <c r="E48" s="162"/>
      <c r="F48" s="164"/>
      <c r="G48" s="170">
        <f t="shared" si="3"/>
        <v>0</v>
      </c>
      <c r="H48" s="173"/>
      <c r="I48" s="177" t="str">
        <f t="shared" si="4"/>
        <v/>
      </c>
      <c r="J48" s="113"/>
      <c r="K48" s="117"/>
      <c r="M48" s="182"/>
      <c r="N48" s="186"/>
      <c r="O48" s="188"/>
      <c r="P48" s="190" t="str">
        <f t="shared" si="5"/>
        <v/>
      </c>
      <c r="Q48" s="191" t="e">
        <f>VLOOKUP(P48,補助基準額リスト!D:E,2,FALSE)</f>
        <v>#N/A</v>
      </c>
      <c r="S48" s="3" t="str">
        <f t="array" ref="S48">IFERROR(_xlfn.IFS(E48=12,12,E48=30,30,E48="なし",0),"")</f>
        <v/>
      </c>
    </row>
    <row r="49" spans="1:19" s="3" customFormat="1" ht="20.25" customHeight="1">
      <c r="A49" s="157">
        <v>6</v>
      </c>
      <c r="B49" s="159"/>
      <c r="C49" s="160"/>
      <c r="D49" s="161"/>
      <c r="E49" s="162"/>
      <c r="F49" s="164"/>
      <c r="G49" s="170">
        <f t="shared" si="3"/>
        <v>0</v>
      </c>
      <c r="H49" s="173"/>
      <c r="I49" s="177" t="str">
        <f t="shared" si="4"/>
        <v/>
      </c>
      <c r="J49" s="113"/>
      <c r="K49" s="117"/>
      <c r="M49" s="182"/>
      <c r="N49" s="186"/>
      <c r="O49" s="188"/>
      <c r="P49" s="190" t="str">
        <f t="shared" si="5"/>
        <v/>
      </c>
      <c r="Q49" s="191" t="e">
        <f>VLOOKUP(P49,補助基準額リスト!D:E,2,FALSE)</f>
        <v>#N/A</v>
      </c>
      <c r="S49" s="3" t="str">
        <f t="array" ref="S49">IFERROR(_xlfn.IFS(E49=12,12,E49=30,30,E49="なし",0),"")</f>
        <v/>
      </c>
    </row>
    <row r="50" spans="1:19" s="3" customFormat="1" ht="20.25" customHeight="1">
      <c r="A50" s="157">
        <v>7</v>
      </c>
      <c r="B50" s="159"/>
      <c r="C50" s="160"/>
      <c r="D50" s="161"/>
      <c r="E50" s="162"/>
      <c r="F50" s="164"/>
      <c r="G50" s="170">
        <f t="shared" si="3"/>
        <v>0</v>
      </c>
      <c r="H50" s="173"/>
      <c r="I50" s="177" t="str">
        <f t="shared" si="4"/>
        <v/>
      </c>
      <c r="J50" s="113"/>
      <c r="K50" s="117"/>
      <c r="M50" s="182"/>
      <c r="N50" s="186"/>
      <c r="O50" s="188"/>
      <c r="P50" s="190" t="str">
        <f t="shared" si="5"/>
        <v/>
      </c>
      <c r="Q50" s="191" t="e">
        <f>VLOOKUP(P50,補助基準額リスト!D:E,2,FALSE)</f>
        <v>#N/A</v>
      </c>
      <c r="S50" s="3" t="str">
        <f t="array" ref="S50">IFERROR(_xlfn.IFS(E50=12,12,E50=30,30,E50="なし",0),"")</f>
        <v/>
      </c>
    </row>
    <row r="51" spans="1:19" s="3" customFormat="1" ht="20.25" customHeight="1">
      <c r="A51" s="157">
        <v>8</v>
      </c>
      <c r="B51" s="159"/>
      <c r="C51" s="160"/>
      <c r="D51" s="161"/>
      <c r="E51" s="162"/>
      <c r="F51" s="164"/>
      <c r="G51" s="170">
        <f t="shared" si="3"/>
        <v>0</v>
      </c>
      <c r="H51" s="173"/>
      <c r="I51" s="177" t="str">
        <f t="shared" si="4"/>
        <v/>
      </c>
      <c r="J51" s="113"/>
      <c r="K51" s="117"/>
      <c r="M51" s="182"/>
      <c r="N51" s="186"/>
      <c r="O51" s="188"/>
      <c r="P51" s="190" t="str">
        <f t="shared" si="5"/>
        <v/>
      </c>
      <c r="Q51" s="191" t="e">
        <f>VLOOKUP(P51,補助基準額リスト!D:E,2,FALSE)</f>
        <v>#N/A</v>
      </c>
      <c r="S51" s="3" t="str">
        <f t="array" ref="S51">IFERROR(_xlfn.IFS(E51=12,12,E51=30,30,E51="なし",0),"")</f>
        <v/>
      </c>
    </row>
    <row r="52" spans="1:19" s="3" customFormat="1" ht="20.25" customHeight="1">
      <c r="A52" s="157">
        <v>9</v>
      </c>
      <c r="B52" s="159"/>
      <c r="C52" s="160"/>
      <c r="D52" s="161"/>
      <c r="E52" s="162"/>
      <c r="F52" s="164"/>
      <c r="G52" s="170">
        <f t="shared" si="3"/>
        <v>0</v>
      </c>
      <c r="H52" s="173"/>
      <c r="I52" s="177" t="str">
        <f t="shared" si="4"/>
        <v/>
      </c>
      <c r="J52" s="113"/>
      <c r="K52" s="117"/>
      <c r="M52" s="182"/>
      <c r="N52" s="186"/>
      <c r="O52" s="188"/>
      <c r="P52" s="190" t="str">
        <f t="shared" si="5"/>
        <v/>
      </c>
      <c r="Q52" s="191" t="e">
        <f>VLOOKUP(P52,補助基準額リスト!D:E,2,FALSE)</f>
        <v>#N/A</v>
      </c>
      <c r="S52" s="3" t="str">
        <f t="array" ref="S52">IFERROR(_xlfn.IFS(E52=12,12,E52=30,30,E52="なし",0),"")</f>
        <v/>
      </c>
    </row>
    <row r="53" spans="1:19" s="3" customFormat="1" ht="20.25" customHeight="1">
      <c r="A53" s="157">
        <v>10</v>
      </c>
      <c r="B53" s="159"/>
      <c r="C53" s="160"/>
      <c r="D53" s="161"/>
      <c r="E53" s="162"/>
      <c r="F53" s="164"/>
      <c r="G53" s="170">
        <f t="shared" si="3"/>
        <v>0</v>
      </c>
      <c r="H53" s="173"/>
      <c r="I53" s="177" t="str">
        <f t="shared" si="4"/>
        <v/>
      </c>
      <c r="J53" s="113"/>
      <c r="K53" s="117"/>
      <c r="M53" s="182"/>
      <c r="N53" s="186"/>
      <c r="O53" s="188"/>
      <c r="P53" s="190" t="str">
        <f t="shared" si="5"/>
        <v/>
      </c>
      <c r="Q53" s="191" t="e">
        <f>VLOOKUP(P53,補助基準額リスト!D:E,2,FALSE)</f>
        <v>#N/A</v>
      </c>
      <c r="S53" s="3" t="str">
        <f t="array" ref="S53">IFERROR(_xlfn.IFS(E53=12,12,E53=30,30,E53="なし",0),"")</f>
        <v/>
      </c>
    </row>
    <row r="54" spans="1:19" s="3" customFormat="1" ht="20.25" customHeight="1">
      <c r="A54" s="157">
        <v>11</v>
      </c>
      <c r="B54" s="159"/>
      <c r="C54" s="160"/>
      <c r="D54" s="161"/>
      <c r="E54" s="162"/>
      <c r="F54" s="164"/>
      <c r="G54" s="170">
        <f t="shared" si="3"/>
        <v>0</v>
      </c>
      <c r="H54" s="173"/>
      <c r="I54" s="177" t="str">
        <f t="shared" si="4"/>
        <v/>
      </c>
      <c r="J54" s="113"/>
      <c r="K54" s="117"/>
      <c r="M54" s="182"/>
      <c r="N54" s="186"/>
      <c r="O54" s="188"/>
      <c r="P54" s="190" t="str">
        <f t="shared" si="5"/>
        <v/>
      </c>
      <c r="Q54" s="191" t="e">
        <f>VLOOKUP(P54,補助基準額リスト!D:E,2,FALSE)</f>
        <v>#N/A</v>
      </c>
      <c r="S54" s="3" t="str">
        <f t="array" ref="S54">IFERROR(_xlfn.IFS(E54=12,12,E54=30,30,E54="なし",0),"")</f>
        <v/>
      </c>
    </row>
    <row r="55" spans="1:19" s="3" customFormat="1" ht="20.25" customHeight="1">
      <c r="A55" s="157">
        <v>12</v>
      </c>
      <c r="B55" s="159"/>
      <c r="C55" s="160"/>
      <c r="D55" s="161"/>
      <c r="E55" s="162"/>
      <c r="F55" s="164"/>
      <c r="G55" s="170">
        <f t="shared" si="3"/>
        <v>0</v>
      </c>
      <c r="H55" s="173"/>
      <c r="I55" s="177" t="str">
        <f t="shared" si="4"/>
        <v/>
      </c>
      <c r="J55" s="113"/>
      <c r="K55" s="117"/>
      <c r="M55" s="182"/>
      <c r="N55" s="186"/>
      <c r="O55" s="188"/>
      <c r="P55" s="190" t="str">
        <f t="shared" si="5"/>
        <v/>
      </c>
      <c r="Q55" s="191" t="e">
        <f>VLOOKUP(P55,補助基準額リスト!D:E,2,FALSE)</f>
        <v>#N/A</v>
      </c>
      <c r="S55" s="3" t="str">
        <f t="array" ref="S55">IFERROR(_xlfn.IFS(E55=12,12,E55=30,30,E55="なし",0),"")</f>
        <v/>
      </c>
    </row>
    <row r="56" spans="1:19" s="3" customFormat="1" ht="20.25" customHeight="1">
      <c r="A56" s="157">
        <v>1</v>
      </c>
      <c r="B56" s="159"/>
      <c r="C56" s="160"/>
      <c r="D56" s="161"/>
      <c r="E56" s="162"/>
      <c r="F56" s="164"/>
      <c r="G56" s="170">
        <f t="shared" si="3"/>
        <v>0</v>
      </c>
      <c r="H56" s="173"/>
      <c r="I56" s="177" t="str">
        <f t="shared" si="4"/>
        <v/>
      </c>
      <c r="J56" s="113"/>
      <c r="K56" s="117"/>
      <c r="M56" s="182"/>
      <c r="N56" s="186"/>
      <c r="O56" s="188"/>
      <c r="P56" s="190" t="str">
        <f t="shared" si="5"/>
        <v/>
      </c>
      <c r="Q56" s="191" t="e">
        <f>VLOOKUP(P56,補助基準額リスト!D:E,2,FALSE)</f>
        <v>#N/A</v>
      </c>
      <c r="S56" s="3" t="str">
        <f t="array" ref="S56">IFERROR(_xlfn.IFS(E56=12,12,E56=30,30,E56="なし",0),"")</f>
        <v/>
      </c>
    </row>
    <row r="57" spans="1:19" s="3" customFormat="1" ht="20.25" customHeight="1">
      <c r="A57" s="157">
        <v>2</v>
      </c>
      <c r="B57" s="159"/>
      <c r="C57" s="160"/>
      <c r="D57" s="161"/>
      <c r="E57" s="162"/>
      <c r="F57" s="164"/>
      <c r="G57" s="170">
        <f t="shared" si="3"/>
        <v>0</v>
      </c>
      <c r="H57" s="173"/>
      <c r="I57" s="177" t="str">
        <f t="shared" si="4"/>
        <v/>
      </c>
      <c r="J57" s="113"/>
      <c r="K57" s="117"/>
      <c r="M57" s="182"/>
      <c r="N57" s="186"/>
      <c r="O57" s="188"/>
      <c r="P57" s="190" t="str">
        <f t="shared" si="5"/>
        <v/>
      </c>
      <c r="Q57" s="191" t="e">
        <f>VLOOKUP(P57,補助基準額リスト!D:E,2,FALSE)</f>
        <v>#N/A</v>
      </c>
      <c r="S57" s="3" t="str">
        <f t="array" ref="S57">IFERROR(_xlfn.IFS(E57=12,12,E57=30,30,E57="なし",0),"")</f>
        <v/>
      </c>
    </row>
    <row r="58" spans="1:19" s="3" customFormat="1" ht="20.25" customHeight="1">
      <c r="A58" s="157">
        <v>3</v>
      </c>
      <c r="B58" s="159"/>
      <c r="C58" s="160"/>
      <c r="D58" s="161"/>
      <c r="E58" s="162"/>
      <c r="F58" s="164"/>
      <c r="G58" s="170">
        <f t="shared" si="3"/>
        <v>0</v>
      </c>
      <c r="H58" s="173"/>
      <c r="I58" s="177" t="str">
        <f t="shared" si="4"/>
        <v/>
      </c>
      <c r="J58" s="114"/>
      <c r="K58" s="118"/>
      <c r="M58" s="182"/>
      <c r="N58" s="186"/>
      <c r="O58" s="188"/>
      <c r="P58" s="190" t="str">
        <f t="shared" si="5"/>
        <v/>
      </c>
      <c r="Q58" s="191" t="e">
        <f>VLOOKUP(P58,補助基準額リスト!D:E,2,FALSE)</f>
        <v>#N/A</v>
      </c>
      <c r="S58" s="3" t="str">
        <f t="array" ref="S58">IFERROR(_xlfn.IFS(E58=12,12,E58=30,30,E58="なし",0),"")</f>
        <v/>
      </c>
    </row>
    <row r="59" spans="1:19" s="3" customFormat="1" ht="20.25" customHeight="1">
      <c r="A59" s="22" t="s">
        <v>63</v>
      </c>
      <c r="B59" s="35"/>
      <c r="C59" s="35"/>
      <c r="D59" s="35"/>
      <c r="E59" s="163"/>
      <c r="F59" s="165">
        <f>SUM(F47:F58)</f>
        <v>0</v>
      </c>
      <c r="G59" s="165">
        <f>SUM(G47:G58)</f>
        <v>0</v>
      </c>
      <c r="H59" s="174"/>
      <c r="I59" s="178">
        <f>SUM(I47:I58)</f>
        <v>0</v>
      </c>
      <c r="J59" s="174"/>
      <c r="K59" s="178">
        <f>I59-G59</f>
        <v>0</v>
      </c>
      <c r="M59" s="183"/>
      <c r="O59" s="183"/>
    </row>
    <row r="60" spans="1:19" ht="6.75" customHeight="1"/>
    <row r="61" spans="1:19" ht="20.25" customHeight="1">
      <c r="A61" s="158" t="s">
        <v>82</v>
      </c>
    </row>
    <row r="62" spans="1:19" ht="20.25" customHeight="1"/>
    <row r="64" spans="1:19">
      <c r="A64" s="1" t="s">
        <v>84</v>
      </c>
    </row>
    <row r="65" spans="1:19">
      <c r="A65" s="1" t="s">
        <v>21</v>
      </c>
      <c r="F65" s="62" t="s">
        <v>65</v>
      </c>
      <c r="G65" s="167"/>
      <c r="H65" s="156"/>
    </row>
    <row r="66" spans="1:19">
      <c r="F66" s="62" t="s">
        <v>120</v>
      </c>
      <c r="G66" s="171"/>
      <c r="H66" s="62" t="s">
        <v>22</v>
      </c>
      <c r="I66" s="176"/>
      <c r="J66" s="62" t="s">
        <v>40</v>
      </c>
      <c r="K66" s="111">
        <v>3</v>
      </c>
    </row>
    <row r="67" spans="1:19" ht="6.75" customHeight="1"/>
    <row r="68" spans="1:19">
      <c r="J68" s="100" t="s">
        <v>2</v>
      </c>
      <c r="K68" s="100"/>
    </row>
    <row r="69" spans="1:19">
      <c r="A69" s="19"/>
      <c r="B69" s="19"/>
      <c r="C69" s="19"/>
      <c r="D69" s="19"/>
      <c r="E69" s="19"/>
      <c r="F69" s="71" t="s">
        <v>71</v>
      </c>
      <c r="G69" s="71"/>
      <c r="H69" s="88"/>
      <c r="I69" s="63"/>
      <c r="J69" s="88"/>
      <c r="K69" s="63"/>
    </row>
    <row r="70" spans="1:19" ht="13.15" customHeight="1">
      <c r="A70" s="20" t="s">
        <v>43</v>
      </c>
      <c r="B70" s="20" t="s">
        <v>68</v>
      </c>
      <c r="C70" s="20" t="s">
        <v>19</v>
      </c>
      <c r="D70" s="20" t="s">
        <v>69</v>
      </c>
      <c r="E70" s="20" t="s">
        <v>213</v>
      </c>
      <c r="F70" s="19" t="s">
        <v>132</v>
      </c>
      <c r="G70" s="75" t="s">
        <v>130</v>
      </c>
      <c r="H70" s="30" t="s">
        <v>36</v>
      </c>
      <c r="I70" s="101"/>
      <c r="J70" s="30" t="s">
        <v>36</v>
      </c>
      <c r="K70" s="101"/>
      <c r="M70" s="180" t="s">
        <v>170</v>
      </c>
      <c r="N70" s="134" t="s">
        <v>163</v>
      </c>
      <c r="O70" s="131" t="s">
        <v>72</v>
      </c>
      <c r="P70" s="134" t="s">
        <v>175</v>
      </c>
      <c r="Q70" s="134" t="s">
        <v>60</v>
      </c>
    </row>
    <row r="71" spans="1:19">
      <c r="A71" s="20"/>
      <c r="B71" s="20"/>
      <c r="C71" s="20" t="s">
        <v>171</v>
      </c>
      <c r="D71" s="20"/>
      <c r="E71" s="20" t="s">
        <v>174</v>
      </c>
      <c r="F71" s="20"/>
      <c r="G71" s="76" t="s">
        <v>155</v>
      </c>
      <c r="H71" s="30" t="s">
        <v>70</v>
      </c>
      <c r="I71" s="101"/>
      <c r="J71" s="30" t="s">
        <v>41</v>
      </c>
      <c r="K71" s="101"/>
      <c r="M71" s="181"/>
      <c r="N71" s="135"/>
      <c r="O71" s="132"/>
      <c r="P71" s="135"/>
      <c r="Q71" s="135"/>
    </row>
    <row r="72" spans="1:19" ht="9" customHeight="1">
      <c r="A72" s="20"/>
      <c r="B72" s="20"/>
      <c r="C72" s="20"/>
      <c r="D72" s="20"/>
      <c r="E72" s="20"/>
      <c r="F72" s="20"/>
      <c r="G72" s="169"/>
      <c r="H72" s="30"/>
      <c r="I72" s="101"/>
      <c r="J72" s="30"/>
      <c r="K72" s="101"/>
      <c r="M72" s="181"/>
      <c r="N72" s="135"/>
      <c r="O72" s="132"/>
      <c r="P72" s="135"/>
      <c r="Q72" s="135"/>
    </row>
    <row r="73" spans="1:19" ht="9" customHeight="1">
      <c r="A73" s="20"/>
      <c r="B73" s="20"/>
      <c r="C73" s="20"/>
      <c r="D73" s="20"/>
      <c r="E73" s="20"/>
      <c r="F73" s="20"/>
      <c r="G73" s="169"/>
      <c r="H73" s="30"/>
      <c r="I73" s="101"/>
      <c r="J73" s="30"/>
      <c r="K73" s="101"/>
      <c r="M73" s="181"/>
      <c r="N73" s="135"/>
      <c r="O73" s="132"/>
      <c r="P73" s="135"/>
      <c r="Q73" s="135"/>
    </row>
    <row r="74" spans="1:19" ht="9" customHeight="1">
      <c r="A74" s="20"/>
      <c r="B74" s="20"/>
      <c r="C74" s="20"/>
      <c r="D74" s="20"/>
      <c r="E74" s="20"/>
      <c r="F74" s="20"/>
      <c r="G74" s="169"/>
      <c r="H74" s="30"/>
      <c r="I74" s="101"/>
      <c r="J74" s="30"/>
      <c r="K74" s="101"/>
      <c r="M74" s="181"/>
      <c r="N74" s="135"/>
      <c r="O74" s="132"/>
      <c r="P74" s="135"/>
      <c r="Q74" s="135"/>
    </row>
    <row r="75" spans="1:19" ht="9" customHeight="1">
      <c r="A75" s="20"/>
      <c r="B75" s="20"/>
      <c r="C75" s="20"/>
      <c r="D75" s="20"/>
      <c r="E75" s="20"/>
      <c r="F75" s="20"/>
      <c r="G75" s="169"/>
      <c r="H75" s="30"/>
      <c r="I75" s="101"/>
      <c r="J75" s="30"/>
      <c r="K75" s="101"/>
      <c r="M75" s="181"/>
      <c r="N75" s="135"/>
      <c r="O75" s="132"/>
      <c r="P75" s="135"/>
      <c r="Q75" s="135"/>
    </row>
    <row r="76" spans="1:19" ht="10.9" customHeight="1">
      <c r="A76" s="20"/>
      <c r="B76" s="20"/>
      <c r="C76" s="20"/>
      <c r="D76" s="20"/>
      <c r="E76" s="20"/>
      <c r="F76" s="20"/>
      <c r="G76" s="169"/>
      <c r="H76" s="30"/>
      <c r="I76" s="101"/>
      <c r="J76" s="30"/>
      <c r="K76" s="101"/>
      <c r="M76" s="181"/>
      <c r="N76" s="135"/>
      <c r="O76" s="132"/>
      <c r="P76" s="135"/>
      <c r="Q76" s="135"/>
    </row>
    <row r="77" spans="1:19">
      <c r="A77" s="21"/>
      <c r="B77" s="21"/>
      <c r="C77" s="21"/>
      <c r="D77" s="21"/>
      <c r="E77" s="21"/>
      <c r="F77" s="21" t="s">
        <v>85</v>
      </c>
      <c r="G77" s="21" t="s">
        <v>48</v>
      </c>
      <c r="H77" s="89"/>
      <c r="I77" s="102" t="s">
        <v>34</v>
      </c>
      <c r="J77" s="89"/>
      <c r="K77" s="102" t="s">
        <v>133</v>
      </c>
      <c r="M77" s="181"/>
      <c r="N77" s="135"/>
      <c r="O77" s="132"/>
      <c r="P77" s="135"/>
      <c r="Q77" s="135"/>
    </row>
    <row r="78" spans="1:19" s="3" customFormat="1" ht="20.25" customHeight="1">
      <c r="A78" s="157">
        <v>4</v>
      </c>
      <c r="B78" s="159"/>
      <c r="C78" s="160"/>
      <c r="D78" s="161"/>
      <c r="E78" s="162"/>
      <c r="F78" s="164"/>
      <c r="G78" s="170">
        <f t="shared" ref="G78:G89" si="6">ROUNDDOWN(M78*O78,0)</f>
        <v>0</v>
      </c>
      <c r="H78" s="173"/>
      <c r="I78" s="177" t="str">
        <f t="shared" ref="I78:I89" si="7">IFERROR(Q78,"")</f>
        <v/>
      </c>
      <c r="J78" s="112"/>
      <c r="K78" s="116"/>
      <c r="M78" s="182"/>
      <c r="N78" s="186"/>
      <c r="O78" s="188"/>
      <c r="P78" s="190" t="str">
        <f t="shared" ref="P78:P89" si="8">N78&amp;D78&amp;C78&amp;S78</f>
        <v/>
      </c>
      <c r="Q78" s="191" t="e">
        <f>VLOOKUP(P78,補助基準額リスト!D:E,2,FALSE)</f>
        <v>#N/A</v>
      </c>
      <c r="S78" s="3" t="str">
        <f t="array" ref="S78">IFERROR(_xlfn.IFS(E78=12,12,E78=30,30,E78="なし",0),"")</f>
        <v/>
      </c>
    </row>
    <row r="79" spans="1:19" s="3" customFormat="1" ht="20.25" customHeight="1">
      <c r="A79" s="157">
        <v>5</v>
      </c>
      <c r="B79" s="159"/>
      <c r="C79" s="160"/>
      <c r="D79" s="161"/>
      <c r="E79" s="162"/>
      <c r="F79" s="164"/>
      <c r="G79" s="170">
        <f t="shared" si="6"/>
        <v>0</v>
      </c>
      <c r="H79" s="173"/>
      <c r="I79" s="177" t="str">
        <f t="shared" si="7"/>
        <v/>
      </c>
      <c r="J79" s="113"/>
      <c r="K79" s="117"/>
      <c r="M79" s="182"/>
      <c r="N79" s="186"/>
      <c r="O79" s="188"/>
      <c r="P79" s="190" t="str">
        <f t="shared" si="8"/>
        <v/>
      </c>
      <c r="Q79" s="191" t="e">
        <f>VLOOKUP(P79,補助基準額リスト!D:E,2,FALSE)</f>
        <v>#N/A</v>
      </c>
      <c r="S79" s="3" t="str">
        <f t="array" ref="S79">IFERROR(_xlfn.IFS(E79=12,12,E79=30,30,E79="なし",0),"")</f>
        <v/>
      </c>
    </row>
    <row r="80" spans="1:19" s="3" customFormat="1" ht="20.25" customHeight="1">
      <c r="A80" s="157">
        <v>6</v>
      </c>
      <c r="B80" s="159"/>
      <c r="C80" s="160"/>
      <c r="D80" s="161"/>
      <c r="E80" s="162"/>
      <c r="F80" s="164"/>
      <c r="G80" s="170">
        <f t="shared" si="6"/>
        <v>0</v>
      </c>
      <c r="H80" s="173"/>
      <c r="I80" s="177" t="str">
        <f t="shared" si="7"/>
        <v/>
      </c>
      <c r="J80" s="113"/>
      <c r="K80" s="117"/>
      <c r="M80" s="182"/>
      <c r="N80" s="186"/>
      <c r="O80" s="188"/>
      <c r="P80" s="190" t="str">
        <f t="shared" si="8"/>
        <v/>
      </c>
      <c r="Q80" s="191" t="e">
        <f>VLOOKUP(P80,補助基準額リスト!D:E,2,FALSE)</f>
        <v>#N/A</v>
      </c>
      <c r="S80" s="3" t="str">
        <f t="array" ref="S80">IFERROR(_xlfn.IFS(E80=12,12,E80=30,30,E80="なし",0),"")</f>
        <v/>
      </c>
    </row>
    <row r="81" spans="1:19" s="3" customFormat="1" ht="20.25" customHeight="1">
      <c r="A81" s="157">
        <v>7</v>
      </c>
      <c r="B81" s="159"/>
      <c r="C81" s="160"/>
      <c r="D81" s="161"/>
      <c r="E81" s="162"/>
      <c r="F81" s="164"/>
      <c r="G81" s="170">
        <f t="shared" si="6"/>
        <v>0</v>
      </c>
      <c r="H81" s="173"/>
      <c r="I81" s="177" t="str">
        <f t="shared" si="7"/>
        <v/>
      </c>
      <c r="J81" s="113"/>
      <c r="K81" s="117"/>
      <c r="M81" s="182"/>
      <c r="N81" s="186"/>
      <c r="O81" s="188"/>
      <c r="P81" s="190" t="str">
        <f t="shared" si="8"/>
        <v/>
      </c>
      <c r="Q81" s="191" t="e">
        <f>VLOOKUP(P81,補助基準額リスト!D:E,2,FALSE)</f>
        <v>#N/A</v>
      </c>
      <c r="S81" s="3" t="str">
        <f t="array" ref="S81">IFERROR(_xlfn.IFS(E81=12,12,E81=30,30,E81="なし",0),"")</f>
        <v/>
      </c>
    </row>
    <row r="82" spans="1:19" s="3" customFormat="1" ht="20.25" customHeight="1">
      <c r="A82" s="157">
        <v>8</v>
      </c>
      <c r="B82" s="159"/>
      <c r="C82" s="160"/>
      <c r="D82" s="161"/>
      <c r="E82" s="162"/>
      <c r="F82" s="164"/>
      <c r="G82" s="170">
        <f t="shared" si="6"/>
        <v>0</v>
      </c>
      <c r="H82" s="173"/>
      <c r="I82" s="177" t="str">
        <f t="shared" si="7"/>
        <v/>
      </c>
      <c r="J82" s="113"/>
      <c r="K82" s="117"/>
      <c r="M82" s="182"/>
      <c r="N82" s="186"/>
      <c r="O82" s="188"/>
      <c r="P82" s="190" t="str">
        <f t="shared" si="8"/>
        <v/>
      </c>
      <c r="Q82" s="191" t="e">
        <f>VLOOKUP(P82,補助基準額リスト!D:E,2,FALSE)</f>
        <v>#N/A</v>
      </c>
      <c r="S82" s="3" t="str">
        <f t="array" ref="S82">IFERROR(_xlfn.IFS(E82=12,12,E82=30,30,E82="なし",0),"")</f>
        <v/>
      </c>
    </row>
    <row r="83" spans="1:19" s="3" customFormat="1" ht="20.25" customHeight="1">
      <c r="A83" s="157">
        <v>9</v>
      </c>
      <c r="B83" s="159"/>
      <c r="C83" s="160"/>
      <c r="D83" s="161"/>
      <c r="E83" s="162"/>
      <c r="F83" s="164"/>
      <c r="G83" s="170">
        <f t="shared" si="6"/>
        <v>0</v>
      </c>
      <c r="H83" s="173"/>
      <c r="I83" s="177" t="str">
        <f t="shared" si="7"/>
        <v/>
      </c>
      <c r="J83" s="113"/>
      <c r="K83" s="117"/>
      <c r="M83" s="182"/>
      <c r="N83" s="186"/>
      <c r="O83" s="188"/>
      <c r="P83" s="190" t="str">
        <f t="shared" si="8"/>
        <v/>
      </c>
      <c r="Q83" s="191" t="e">
        <f>VLOOKUP(P83,補助基準額リスト!D:E,2,FALSE)</f>
        <v>#N/A</v>
      </c>
      <c r="S83" s="3" t="str">
        <f t="array" ref="S83">IFERROR(_xlfn.IFS(E83=12,12,E83=30,30,E83="なし",0),"")</f>
        <v/>
      </c>
    </row>
    <row r="84" spans="1:19" s="3" customFormat="1" ht="20.25" customHeight="1">
      <c r="A84" s="157">
        <v>10</v>
      </c>
      <c r="B84" s="159"/>
      <c r="C84" s="160"/>
      <c r="D84" s="161"/>
      <c r="E84" s="162"/>
      <c r="F84" s="164"/>
      <c r="G84" s="170">
        <f t="shared" si="6"/>
        <v>0</v>
      </c>
      <c r="H84" s="173"/>
      <c r="I84" s="177" t="str">
        <f t="shared" si="7"/>
        <v/>
      </c>
      <c r="J84" s="113"/>
      <c r="K84" s="117"/>
      <c r="M84" s="182"/>
      <c r="N84" s="186"/>
      <c r="O84" s="188"/>
      <c r="P84" s="190" t="str">
        <f t="shared" si="8"/>
        <v/>
      </c>
      <c r="Q84" s="191" t="e">
        <f>VLOOKUP(P84,補助基準額リスト!D:E,2,FALSE)</f>
        <v>#N/A</v>
      </c>
      <c r="S84" s="3" t="str">
        <f t="array" ref="S84">IFERROR(_xlfn.IFS(E84=12,12,E84=30,30,E84="なし",0),"")</f>
        <v/>
      </c>
    </row>
    <row r="85" spans="1:19" s="3" customFormat="1" ht="20.25" customHeight="1">
      <c r="A85" s="157">
        <v>11</v>
      </c>
      <c r="B85" s="159"/>
      <c r="C85" s="160"/>
      <c r="D85" s="161"/>
      <c r="E85" s="162"/>
      <c r="F85" s="164"/>
      <c r="G85" s="170">
        <f t="shared" si="6"/>
        <v>0</v>
      </c>
      <c r="H85" s="173"/>
      <c r="I85" s="177" t="str">
        <f t="shared" si="7"/>
        <v/>
      </c>
      <c r="J85" s="113"/>
      <c r="K85" s="117"/>
      <c r="M85" s="182"/>
      <c r="N85" s="186"/>
      <c r="O85" s="188"/>
      <c r="P85" s="190" t="str">
        <f t="shared" si="8"/>
        <v/>
      </c>
      <c r="Q85" s="191" t="e">
        <f>VLOOKUP(P85,補助基準額リスト!D:E,2,FALSE)</f>
        <v>#N/A</v>
      </c>
      <c r="S85" s="3" t="str">
        <f t="array" ref="S85">IFERROR(_xlfn.IFS(E85=12,12,E85=30,30,E85="なし",0),"")</f>
        <v/>
      </c>
    </row>
    <row r="86" spans="1:19" s="3" customFormat="1" ht="20.25" customHeight="1">
      <c r="A86" s="157">
        <v>12</v>
      </c>
      <c r="B86" s="159"/>
      <c r="C86" s="160"/>
      <c r="D86" s="161"/>
      <c r="E86" s="162"/>
      <c r="F86" s="164"/>
      <c r="G86" s="170">
        <f t="shared" si="6"/>
        <v>0</v>
      </c>
      <c r="H86" s="173"/>
      <c r="I86" s="177" t="str">
        <f t="shared" si="7"/>
        <v/>
      </c>
      <c r="J86" s="113"/>
      <c r="K86" s="117"/>
      <c r="M86" s="182"/>
      <c r="N86" s="186"/>
      <c r="O86" s="188"/>
      <c r="P86" s="190" t="str">
        <f t="shared" si="8"/>
        <v/>
      </c>
      <c r="Q86" s="191" t="e">
        <f>VLOOKUP(P86,補助基準額リスト!D:E,2,FALSE)</f>
        <v>#N/A</v>
      </c>
      <c r="S86" s="3" t="str">
        <f t="array" ref="S86">IFERROR(_xlfn.IFS(E86=12,12,E86=30,30,E86="なし",0),"")</f>
        <v/>
      </c>
    </row>
    <row r="87" spans="1:19" s="3" customFormat="1" ht="20.25" customHeight="1">
      <c r="A87" s="157">
        <v>1</v>
      </c>
      <c r="B87" s="159"/>
      <c r="C87" s="160"/>
      <c r="D87" s="161"/>
      <c r="E87" s="162"/>
      <c r="F87" s="164"/>
      <c r="G87" s="170">
        <f t="shared" si="6"/>
        <v>0</v>
      </c>
      <c r="H87" s="173"/>
      <c r="I87" s="177" t="str">
        <f t="shared" si="7"/>
        <v/>
      </c>
      <c r="J87" s="113"/>
      <c r="K87" s="117"/>
      <c r="M87" s="182"/>
      <c r="N87" s="186"/>
      <c r="O87" s="188"/>
      <c r="P87" s="190" t="str">
        <f t="shared" si="8"/>
        <v/>
      </c>
      <c r="Q87" s="191" t="e">
        <f>VLOOKUP(P87,補助基準額リスト!D:E,2,FALSE)</f>
        <v>#N/A</v>
      </c>
      <c r="S87" s="3" t="str">
        <f t="array" ref="S87">IFERROR(_xlfn.IFS(E87=12,12,E87=30,30,E87="なし",0),"")</f>
        <v/>
      </c>
    </row>
    <row r="88" spans="1:19" s="3" customFormat="1" ht="20.25" customHeight="1">
      <c r="A88" s="157">
        <v>2</v>
      </c>
      <c r="B88" s="159"/>
      <c r="C88" s="160"/>
      <c r="D88" s="161"/>
      <c r="E88" s="162"/>
      <c r="F88" s="164"/>
      <c r="G88" s="170">
        <f t="shared" si="6"/>
        <v>0</v>
      </c>
      <c r="H88" s="173"/>
      <c r="I88" s="177" t="str">
        <f t="shared" si="7"/>
        <v/>
      </c>
      <c r="J88" s="113"/>
      <c r="K88" s="117"/>
      <c r="M88" s="182"/>
      <c r="N88" s="186"/>
      <c r="O88" s="188"/>
      <c r="P88" s="190" t="str">
        <f t="shared" si="8"/>
        <v/>
      </c>
      <c r="Q88" s="191" t="e">
        <f>VLOOKUP(P88,補助基準額リスト!D:E,2,FALSE)</f>
        <v>#N/A</v>
      </c>
      <c r="S88" s="3" t="str">
        <f t="array" ref="S88">IFERROR(_xlfn.IFS(E88=12,12,E88=30,30,E88="なし",0),"")</f>
        <v/>
      </c>
    </row>
    <row r="89" spans="1:19" s="3" customFormat="1" ht="20.25" customHeight="1">
      <c r="A89" s="157">
        <v>3</v>
      </c>
      <c r="B89" s="159"/>
      <c r="C89" s="160"/>
      <c r="D89" s="161"/>
      <c r="E89" s="162"/>
      <c r="F89" s="164"/>
      <c r="G89" s="170">
        <f t="shared" si="6"/>
        <v>0</v>
      </c>
      <c r="H89" s="173"/>
      <c r="I89" s="177" t="str">
        <f t="shared" si="7"/>
        <v/>
      </c>
      <c r="J89" s="114"/>
      <c r="K89" s="118"/>
      <c r="M89" s="182"/>
      <c r="N89" s="186"/>
      <c r="O89" s="188"/>
      <c r="P89" s="190" t="str">
        <f t="shared" si="8"/>
        <v/>
      </c>
      <c r="Q89" s="191" t="e">
        <f>VLOOKUP(P89,補助基準額リスト!D:E,2,FALSE)</f>
        <v>#N/A</v>
      </c>
      <c r="S89" s="3" t="str">
        <f t="array" ref="S89">IFERROR(_xlfn.IFS(E89=12,12,E89=30,30,E89="なし",0),"")</f>
        <v/>
      </c>
    </row>
    <row r="90" spans="1:19" s="3" customFormat="1" ht="20.25" customHeight="1">
      <c r="A90" s="22" t="s">
        <v>63</v>
      </c>
      <c r="B90" s="35"/>
      <c r="C90" s="35"/>
      <c r="D90" s="35"/>
      <c r="E90" s="163"/>
      <c r="F90" s="165">
        <f>SUM(F78:F89)</f>
        <v>0</v>
      </c>
      <c r="G90" s="165">
        <f>SUM(G78:G89)</f>
        <v>0</v>
      </c>
      <c r="H90" s="174"/>
      <c r="I90" s="178">
        <f>SUM(I78:I89)</f>
        <v>0</v>
      </c>
      <c r="J90" s="174"/>
      <c r="K90" s="178">
        <f>I90-G90</f>
        <v>0</v>
      </c>
      <c r="M90" s="183"/>
      <c r="O90" s="183"/>
    </row>
    <row r="91" spans="1:19" ht="6.75" customHeight="1"/>
    <row r="92" spans="1:19" ht="20.25" customHeight="1">
      <c r="A92" s="158" t="s">
        <v>82</v>
      </c>
    </row>
    <row r="93" spans="1:19" ht="20.25" customHeight="1"/>
    <row r="95" spans="1:19">
      <c r="A95" s="1" t="s">
        <v>84</v>
      </c>
    </row>
    <row r="96" spans="1:19">
      <c r="A96" s="1" t="s">
        <v>21</v>
      </c>
      <c r="F96" s="62" t="s">
        <v>65</v>
      </c>
      <c r="G96" s="167"/>
      <c r="H96" s="156"/>
    </row>
    <row r="97" spans="1:19">
      <c r="F97" s="62" t="s">
        <v>120</v>
      </c>
      <c r="G97" s="171"/>
      <c r="H97" s="62" t="s">
        <v>22</v>
      </c>
      <c r="I97" s="176"/>
      <c r="J97" s="62" t="s">
        <v>40</v>
      </c>
      <c r="K97" s="111">
        <v>4</v>
      </c>
    </row>
    <row r="98" spans="1:19" ht="6.75" customHeight="1"/>
    <row r="99" spans="1:19">
      <c r="J99" s="100" t="s">
        <v>2</v>
      </c>
      <c r="K99" s="100"/>
    </row>
    <row r="100" spans="1:19">
      <c r="A100" s="19"/>
      <c r="B100" s="19"/>
      <c r="C100" s="19"/>
      <c r="D100" s="19"/>
      <c r="E100" s="19"/>
      <c r="F100" s="71" t="s">
        <v>71</v>
      </c>
      <c r="G100" s="71"/>
      <c r="H100" s="88"/>
      <c r="I100" s="63"/>
      <c r="J100" s="88"/>
      <c r="K100" s="63"/>
    </row>
    <row r="101" spans="1:19" ht="13.15" customHeight="1">
      <c r="A101" s="20" t="s">
        <v>43</v>
      </c>
      <c r="B101" s="20" t="s">
        <v>68</v>
      </c>
      <c r="C101" s="20" t="s">
        <v>19</v>
      </c>
      <c r="D101" s="20" t="s">
        <v>69</v>
      </c>
      <c r="E101" s="20" t="s">
        <v>213</v>
      </c>
      <c r="F101" s="19" t="s">
        <v>132</v>
      </c>
      <c r="G101" s="75" t="s">
        <v>130</v>
      </c>
      <c r="H101" s="30" t="s">
        <v>36</v>
      </c>
      <c r="I101" s="101"/>
      <c r="J101" s="30" t="s">
        <v>36</v>
      </c>
      <c r="K101" s="101"/>
      <c r="M101" s="180" t="s">
        <v>170</v>
      </c>
      <c r="N101" s="134" t="s">
        <v>163</v>
      </c>
      <c r="O101" s="131" t="s">
        <v>72</v>
      </c>
      <c r="P101" s="134" t="s">
        <v>175</v>
      </c>
      <c r="Q101" s="134" t="s">
        <v>60</v>
      </c>
    </row>
    <row r="102" spans="1:19">
      <c r="A102" s="20"/>
      <c r="B102" s="20"/>
      <c r="C102" s="20" t="s">
        <v>171</v>
      </c>
      <c r="D102" s="20"/>
      <c r="E102" s="20" t="s">
        <v>174</v>
      </c>
      <c r="F102" s="20"/>
      <c r="G102" s="76" t="s">
        <v>155</v>
      </c>
      <c r="H102" s="30" t="s">
        <v>70</v>
      </c>
      <c r="I102" s="101"/>
      <c r="J102" s="30" t="s">
        <v>41</v>
      </c>
      <c r="K102" s="101"/>
      <c r="M102" s="181"/>
      <c r="N102" s="135"/>
      <c r="O102" s="132"/>
      <c r="P102" s="135"/>
      <c r="Q102" s="135"/>
    </row>
    <row r="103" spans="1:19" ht="9" customHeight="1">
      <c r="A103" s="20"/>
      <c r="B103" s="20"/>
      <c r="C103" s="20"/>
      <c r="D103" s="20"/>
      <c r="E103" s="20"/>
      <c r="F103" s="20"/>
      <c r="G103" s="169"/>
      <c r="H103" s="30"/>
      <c r="I103" s="101"/>
      <c r="J103" s="30"/>
      <c r="K103" s="101"/>
      <c r="M103" s="181"/>
      <c r="N103" s="135"/>
      <c r="O103" s="132"/>
      <c r="P103" s="135"/>
      <c r="Q103" s="135"/>
    </row>
    <row r="104" spans="1:19" ht="9" customHeight="1">
      <c r="A104" s="20"/>
      <c r="B104" s="20"/>
      <c r="C104" s="20"/>
      <c r="D104" s="20"/>
      <c r="E104" s="20"/>
      <c r="F104" s="20"/>
      <c r="G104" s="169"/>
      <c r="H104" s="30"/>
      <c r="I104" s="101"/>
      <c r="J104" s="30"/>
      <c r="K104" s="101"/>
      <c r="M104" s="181"/>
      <c r="N104" s="135"/>
      <c r="O104" s="132"/>
      <c r="P104" s="135"/>
      <c r="Q104" s="135"/>
    </row>
    <row r="105" spans="1:19" ht="9" customHeight="1">
      <c r="A105" s="20"/>
      <c r="B105" s="20"/>
      <c r="C105" s="20"/>
      <c r="D105" s="20"/>
      <c r="E105" s="20"/>
      <c r="F105" s="20"/>
      <c r="G105" s="169"/>
      <c r="H105" s="30"/>
      <c r="I105" s="101"/>
      <c r="J105" s="30"/>
      <c r="K105" s="101"/>
      <c r="M105" s="181"/>
      <c r="N105" s="135"/>
      <c r="O105" s="132"/>
      <c r="P105" s="135"/>
      <c r="Q105" s="135"/>
    </row>
    <row r="106" spans="1:19" ht="9" customHeight="1">
      <c r="A106" s="20"/>
      <c r="B106" s="20"/>
      <c r="C106" s="20"/>
      <c r="D106" s="20"/>
      <c r="E106" s="20"/>
      <c r="F106" s="20"/>
      <c r="G106" s="169"/>
      <c r="H106" s="30"/>
      <c r="I106" s="101"/>
      <c r="J106" s="30"/>
      <c r="K106" s="101"/>
      <c r="M106" s="181"/>
      <c r="N106" s="135"/>
      <c r="O106" s="132"/>
      <c r="P106" s="135"/>
      <c r="Q106" s="135"/>
    </row>
    <row r="107" spans="1:19" ht="10.9" customHeight="1">
      <c r="A107" s="20"/>
      <c r="B107" s="20"/>
      <c r="C107" s="20"/>
      <c r="D107" s="20"/>
      <c r="E107" s="20"/>
      <c r="F107" s="20"/>
      <c r="G107" s="169"/>
      <c r="H107" s="30"/>
      <c r="I107" s="101"/>
      <c r="J107" s="30"/>
      <c r="K107" s="101"/>
      <c r="M107" s="181"/>
      <c r="N107" s="135"/>
      <c r="O107" s="132"/>
      <c r="P107" s="135"/>
      <c r="Q107" s="135"/>
    </row>
    <row r="108" spans="1:19">
      <c r="A108" s="21"/>
      <c r="B108" s="21"/>
      <c r="C108" s="21"/>
      <c r="D108" s="21"/>
      <c r="E108" s="21"/>
      <c r="F108" s="21" t="s">
        <v>85</v>
      </c>
      <c r="G108" s="21" t="s">
        <v>48</v>
      </c>
      <c r="H108" s="89"/>
      <c r="I108" s="102" t="s">
        <v>34</v>
      </c>
      <c r="J108" s="89"/>
      <c r="K108" s="102" t="s">
        <v>133</v>
      </c>
      <c r="M108" s="181"/>
      <c r="N108" s="135"/>
      <c r="O108" s="132"/>
      <c r="P108" s="135"/>
      <c r="Q108" s="135"/>
    </row>
    <row r="109" spans="1:19" s="3" customFormat="1" ht="20.25" customHeight="1">
      <c r="A109" s="157">
        <v>4</v>
      </c>
      <c r="B109" s="159"/>
      <c r="C109" s="160"/>
      <c r="D109" s="161"/>
      <c r="E109" s="162"/>
      <c r="F109" s="164"/>
      <c r="G109" s="170">
        <f t="shared" ref="G109:G120" si="9">ROUNDDOWN(M109*O109,0)</f>
        <v>0</v>
      </c>
      <c r="H109" s="173"/>
      <c r="I109" s="177" t="str">
        <f t="shared" ref="I109:I120" si="10">IFERROR(Q109,"")</f>
        <v/>
      </c>
      <c r="J109" s="112"/>
      <c r="K109" s="116"/>
      <c r="M109" s="182"/>
      <c r="N109" s="186"/>
      <c r="O109" s="188"/>
      <c r="P109" s="190" t="str">
        <f t="shared" ref="P109:P120" si="11">N109&amp;D109&amp;C109&amp;S109</f>
        <v/>
      </c>
      <c r="Q109" s="191" t="e">
        <f>VLOOKUP(P109,補助基準額リスト!D:E,2,FALSE)</f>
        <v>#N/A</v>
      </c>
      <c r="S109" s="3" t="str">
        <f t="array" ref="S109">IFERROR(_xlfn.IFS(E109=12,12,E109=30,30,E109="なし",0),"")</f>
        <v/>
      </c>
    </row>
    <row r="110" spans="1:19" s="3" customFormat="1" ht="20.25" customHeight="1">
      <c r="A110" s="157">
        <v>5</v>
      </c>
      <c r="B110" s="159"/>
      <c r="C110" s="160"/>
      <c r="D110" s="161"/>
      <c r="E110" s="162"/>
      <c r="F110" s="164"/>
      <c r="G110" s="170">
        <f t="shared" si="9"/>
        <v>0</v>
      </c>
      <c r="H110" s="173"/>
      <c r="I110" s="177" t="str">
        <f t="shared" si="10"/>
        <v/>
      </c>
      <c r="J110" s="113"/>
      <c r="K110" s="117"/>
      <c r="M110" s="182"/>
      <c r="N110" s="186"/>
      <c r="O110" s="188"/>
      <c r="P110" s="190" t="str">
        <f t="shared" si="11"/>
        <v/>
      </c>
      <c r="Q110" s="191" t="e">
        <f>VLOOKUP(P110,補助基準額リスト!D:E,2,FALSE)</f>
        <v>#N/A</v>
      </c>
      <c r="S110" s="3" t="str">
        <f t="array" ref="S110">IFERROR(_xlfn.IFS(E110=12,12,E110=30,30,E110="なし",0),"")</f>
        <v/>
      </c>
    </row>
    <row r="111" spans="1:19" s="3" customFormat="1" ht="20.25" customHeight="1">
      <c r="A111" s="157">
        <v>6</v>
      </c>
      <c r="B111" s="159"/>
      <c r="C111" s="160"/>
      <c r="D111" s="161"/>
      <c r="E111" s="162"/>
      <c r="F111" s="164"/>
      <c r="G111" s="170">
        <f t="shared" si="9"/>
        <v>0</v>
      </c>
      <c r="H111" s="173"/>
      <c r="I111" s="177" t="str">
        <f t="shared" si="10"/>
        <v/>
      </c>
      <c r="J111" s="113"/>
      <c r="K111" s="117"/>
      <c r="M111" s="182"/>
      <c r="N111" s="186"/>
      <c r="O111" s="188"/>
      <c r="P111" s="190" t="str">
        <f t="shared" si="11"/>
        <v/>
      </c>
      <c r="Q111" s="191" t="e">
        <f>VLOOKUP(P111,補助基準額リスト!D:E,2,FALSE)</f>
        <v>#N/A</v>
      </c>
      <c r="S111" s="3" t="str">
        <f t="array" ref="S111">IFERROR(_xlfn.IFS(E111=12,12,E111=30,30,E111="なし",0),"")</f>
        <v/>
      </c>
    </row>
    <row r="112" spans="1:19" s="3" customFormat="1" ht="20.25" customHeight="1">
      <c r="A112" s="157">
        <v>7</v>
      </c>
      <c r="B112" s="159"/>
      <c r="C112" s="160"/>
      <c r="D112" s="161"/>
      <c r="E112" s="162"/>
      <c r="F112" s="164"/>
      <c r="G112" s="170">
        <f t="shared" si="9"/>
        <v>0</v>
      </c>
      <c r="H112" s="173"/>
      <c r="I112" s="177" t="str">
        <f t="shared" si="10"/>
        <v/>
      </c>
      <c r="J112" s="113"/>
      <c r="K112" s="117"/>
      <c r="M112" s="182"/>
      <c r="N112" s="186"/>
      <c r="O112" s="188"/>
      <c r="P112" s="190" t="str">
        <f t="shared" si="11"/>
        <v/>
      </c>
      <c r="Q112" s="191" t="e">
        <f>VLOOKUP(P112,補助基準額リスト!D:E,2,FALSE)</f>
        <v>#N/A</v>
      </c>
      <c r="S112" s="3" t="str">
        <f t="array" ref="S112">IFERROR(_xlfn.IFS(E112=12,12,E112=30,30,E112="なし",0),"")</f>
        <v/>
      </c>
    </row>
    <row r="113" spans="1:19" s="3" customFormat="1" ht="20.25" customHeight="1">
      <c r="A113" s="157">
        <v>8</v>
      </c>
      <c r="B113" s="159"/>
      <c r="C113" s="160"/>
      <c r="D113" s="161"/>
      <c r="E113" s="162"/>
      <c r="F113" s="164"/>
      <c r="G113" s="170">
        <f t="shared" si="9"/>
        <v>0</v>
      </c>
      <c r="H113" s="173"/>
      <c r="I113" s="177" t="str">
        <f t="shared" si="10"/>
        <v/>
      </c>
      <c r="J113" s="113"/>
      <c r="K113" s="117"/>
      <c r="M113" s="182"/>
      <c r="N113" s="186"/>
      <c r="O113" s="188"/>
      <c r="P113" s="190" t="str">
        <f t="shared" si="11"/>
        <v/>
      </c>
      <c r="Q113" s="191" t="e">
        <f>VLOOKUP(P113,補助基準額リスト!D:E,2,FALSE)</f>
        <v>#N/A</v>
      </c>
      <c r="S113" s="3" t="str">
        <f t="array" ref="S113">IFERROR(_xlfn.IFS(E113=12,12,E113=30,30,E113="なし",0),"")</f>
        <v/>
      </c>
    </row>
    <row r="114" spans="1:19" s="3" customFormat="1" ht="20.25" customHeight="1">
      <c r="A114" s="157">
        <v>9</v>
      </c>
      <c r="B114" s="159"/>
      <c r="C114" s="160"/>
      <c r="D114" s="161"/>
      <c r="E114" s="162"/>
      <c r="F114" s="164"/>
      <c r="G114" s="170">
        <f t="shared" si="9"/>
        <v>0</v>
      </c>
      <c r="H114" s="173"/>
      <c r="I114" s="177" t="str">
        <f t="shared" si="10"/>
        <v/>
      </c>
      <c r="J114" s="113"/>
      <c r="K114" s="117"/>
      <c r="M114" s="182"/>
      <c r="N114" s="186"/>
      <c r="O114" s="188"/>
      <c r="P114" s="190" t="str">
        <f t="shared" si="11"/>
        <v/>
      </c>
      <c r="Q114" s="191" t="e">
        <f>VLOOKUP(P114,補助基準額リスト!D:E,2,FALSE)</f>
        <v>#N/A</v>
      </c>
      <c r="S114" s="3" t="str">
        <f t="array" ref="S114">IFERROR(_xlfn.IFS(E114=12,12,E114=30,30,E114="なし",0),"")</f>
        <v/>
      </c>
    </row>
    <row r="115" spans="1:19" s="3" customFormat="1" ht="20.25" customHeight="1">
      <c r="A115" s="157">
        <v>10</v>
      </c>
      <c r="B115" s="159"/>
      <c r="C115" s="160"/>
      <c r="D115" s="161"/>
      <c r="E115" s="162"/>
      <c r="F115" s="164"/>
      <c r="G115" s="170">
        <f t="shared" si="9"/>
        <v>0</v>
      </c>
      <c r="H115" s="173"/>
      <c r="I115" s="177" t="str">
        <f t="shared" si="10"/>
        <v/>
      </c>
      <c r="J115" s="113"/>
      <c r="K115" s="117"/>
      <c r="M115" s="182"/>
      <c r="N115" s="186"/>
      <c r="O115" s="188"/>
      <c r="P115" s="190" t="str">
        <f t="shared" si="11"/>
        <v/>
      </c>
      <c r="Q115" s="191" t="e">
        <f>VLOOKUP(P115,補助基準額リスト!D:E,2,FALSE)</f>
        <v>#N/A</v>
      </c>
      <c r="S115" s="3" t="str">
        <f t="array" ref="S115">IFERROR(_xlfn.IFS(E115=12,12,E115=30,30,E115="なし",0),"")</f>
        <v/>
      </c>
    </row>
    <row r="116" spans="1:19" s="3" customFormat="1" ht="20.25" customHeight="1">
      <c r="A116" s="157">
        <v>11</v>
      </c>
      <c r="B116" s="159"/>
      <c r="C116" s="160"/>
      <c r="D116" s="161"/>
      <c r="E116" s="162"/>
      <c r="F116" s="164"/>
      <c r="G116" s="170">
        <f t="shared" si="9"/>
        <v>0</v>
      </c>
      <c r="H116" s="173"/>
      <c r="I116" s="177" t="str">
        <f t="shared" si="10"/>
        <v/>
      </c>
      <c r="J116" s="113"/>
      <c r="K116" s="117"/>
      <c r="M116" s="182"/>
      <c r="N116" s="186"/>
      <c r="O116" s="188"/>
      <c r="P116" s="190" t="str">
        <f t="shared" si="11"/>
        <v/>
      </c>
      <c r="Q116" s="191" t="e">
        <f>VLOOKUP(P116,補助基準額リスト!D:E,2,FALSE)</f>
        <v>#N/A</v>
      </c>
      <c r="S116" s="3" t="str">
        <f t="array" ref="S116">IFERROR(_xlfn.IFS(E116=12,12,E116=30,30,E116="なし",0),"")</f>
        <v/>
      </c>
    </row>
    <row r="117" spans="1:19" s="3" customFormat="1" ht="20.25" customHeight="1">
      <c r="A117" s="157">
        <v>12</v>
      </c>
      <c r="B117" s="159"/>
      <c r="C117" s="160"/>
      <c r="D117" s="161"/>
      <c r="E117" s="162"/>
      <c r="F117" s="164"/>
      <c r="G117" s="170">
        <f t="shared" si="9"/>
        <v>0</v>
      </c>
      <c r="H117" s="173"/>
      <c r="I117" s="177" t="str">
        <f t="shared" si="10"/>
        <v/>
      </c>
      <c r="J117" s="113"/>
      <c r="K117" s="117"/>
      <c r="M117" s="182"/>
      <c r="N117" s="186"/>
      <c r="O117" s="188"/>
      <c r="P117" s="190" t="str">
        <f t="shared" si="11"/>
        <v/>
      </c>
      <c r="Q117" s="191" t="e">
        <f>VLOOKUP(P117,補助基準額リスト!D:E,2,FALSE)</f>
        <v>#N/A</v>
      </c>
      <c r="S117" s="3" t="str">
        <f t="array" ref="S117">IFERROR(_xlfn.IFS(E117=12,12,E117=30,30,E117="なし",0),"")</f>
        <v/>
      </c>
    </row>
    <row r="118" spans="1:19" s="3" customFormat="1" ht="20.25" customHeight="1">
      <c r="A118" s="157">
        <v>1</v>
      </c>
      <c r="B118" s="159"/>
      <c r="C118" s="160"/>
      <c r="D118" s="161"/>
      <c r="E118" s="162"/>
      <c r="F118" s="164"/>
      <c r="G118" s="170">
        <f t="shared" si="9"/>
        <v>0</v>
      </c>
      <c r="H118" s="173"/>
      <c r="I118" s="177" t="str">
        <f t="shared" si="10"/>
        <v/>
      </c>
      <c r="J118" s="113"/>
      <c r="K118" s="117"/>
      <c r="M118" s="182"/>
      <c r="N118" s="186"/>
      <c r="O118" s="188"/>
      <c r="P118" s="190" t="str">
        <f t="shared" si="11"/>
        <v/>
      </c>
      <c r="Q118" s="191" t="e">
        <f>VLOOKUP(P118,補助基準額リスト!D:E,2,FALSE)</f>
        <v>#N/A</v>
      </c>
      <c r="S118" s="3" t="str">
        <f t="array" ref="S118">IFERROR(_xlfn.IFS(E118=12,12,E118=30,30,E118="なし",0),"")</f>
        <v/>
      </c>
    </row>
    <row r="119" spans="1:19" s="3" customFormat="1" ht="20.25" customHeight="1">
      <c r="A119" s="157">
        <v>2</v>
      </c>
      <c r="B119" s="159"/>
      <c r="C119" s="160"/>
      <c r="D119" s="161"/>
      <c r="E119" s="162"/>
      <c r="F119" s="164"/>
      <c r="G119" s="170">
        <f t="shared" si="9"/>
        <v>0</v>
      </c>
      <c r="H119" s="173"/>
      <c r="I119" s="177" t="str">
        <f t="shared" si="10"/>
        <v/>
      </c>
      <c r="J119" s="113"/>
      <c r="K119" s="117"/>
      <c r="M119" s="182"/>
      <c r="N119" s="186"/>
      <c r="O119" s="188"/>
      <c r="P119" s="190" t="str">
        <f t="shared" si="11"/>
        <v/>
      </c>
      <c r="Q119" s="191" t="e">
        <f>VLOOKUP(P119,補助基準額リスト!D:E,2,FALSE)</f>
        <v>#N/A</v>
      </c>
      <c r="S119" s="3" t="str">
        <f t="array" ref="S119">IFERROR(_xlfn.IFS(E119=12,12,E119=30,30,E119="なし",0),"")</f>
        <v/>
      </c>
    </row>
    <row r="120" spans="1:19" s="3" customFormat="1" ht="20.25" customHeight="1">
      <c r="A120" s="157">
        <v>3</v>
      </c>
      <c r="B120" s="159"/>
      <c r="C120" s="160"/>
      <c r="D120" s="161"/>
      <c r="E120" s="162"/>
      <c r="F120" s="164"/>
      <c r="G120" s="170">
        <f t="shared" si="9"/>
        <v>0</v>
      </c>
      <c r="H120" s="173"/>
      <c r="I120" s="177" t="str">
        <f t="shared" si="10"/>
        <v/>
      </c>
      <c r="J120" s="114"/>
      <c r="K120" s="118"/>
      <c r="M120" s="182"/>
      <c r="N120" s="186"/>
      <c r="O120" s="188"/>
      <c r="P120" s="190" t="str">
        <f t="shared" si="11"/>
        <v/>
      </c>
      <c r="Q120" s="191" t="e">
        <f>VLOOKUP(P120,補助基準額リスト!D:E,2,FALSE)</f>
        <v>#N/A</v>
      </c>
      <c r="S120" s="3" t="str">
        <f t="array" ref="S120">IFERROR(_xlfn.IFS(E120=12,12,E120=30,30,E120="なし",0),"")</f>
        <v/>
      </c>
    </row>
    <row r="121" spans="1:19" s="3" customFormat="1" ht="20.25" customHeight="1">
      <c r="A121" s="22" t="s">
        <v>63</v>
      </c>
      <c r="B121" s="35"/>
      <c r="C121" s="35"/>
      <c r="D121" s="35"/>
      <c r="E121" s="163"/>
      <c r="F121" s="165">
        <f>SUM(F109:F120)</f>
        <v>0</v>
      </c>
      <c r="G121" s="165">
        <f>SUM(G109:G120)</f>
        <v>0</v>
      </c>
      <c r="H121" s="174"/>
      <c r="I121" s="178">
        <f>SUM(I109:I120)</f>
        <v>0</v>
      </c>
      <c r="J121" s="174"/>
      <c r="K121" s="178">
        <f>I121-G121</f>
        <v>0</v>
      </c>
      <c r="M121" s="183"/>
      <c r="O121" s="183"/>
    </row>
    <row r="122" spans="1:19" ht="6.75" customHeight="1"/>
    <row r="123" spans="1:19" ht="20.25" customHeight="1">
      <c r="A123" s="158" t="s">
        <v>82</v>
      </c>
    </row>
    <row r="124" spans="1:19" ht="20.25" customHeight="1"/>
    <row r="126" spans="1:19">
      <c r="A126" s="1" t="s">
        <v>84</v>
      </c>
    </row>
    <row r="127" spans="1:19">
      <c r="A127" s="1" t="s">
        <v>21</v>
      </c>
      <c r="F127" s="62" t="s">
        <v>65</v>
      </c>
      <c r="G127" s="167"/>
      <c r="H127" s="156"/>
    </row>
    <row r="128" spans="1:19">
      <c r="F128" s="62" t="s">
        <v>120</v>
      </c>
      <c r="G128" s="171"/>
      <c r="H128" s="62" t="s">
        <v>22</v>
      </c>
      <c r="I128" s="176"/>
      <c r="J128" s="62" t="s">
        <v>40</v>
      </c>
      <c r="K128" s="111">
        <v>5</v>
      </c>
    </row>
    <row r="129" spans="1:19" ht="6.75" customHeight="1"/>
    <row r="130" spans="1:19">
      <c r="J130" s="100" t="s">
        <v>2</v>
      </c>
      <c r="K130" s="100"/>
    </row>
    <row r="131" spans="1:19">
      <c r="A131" s="19"/>
      <c r="B131" s="19"/>
      <c r="C131" s="19"/>
      <c r="D131" s="19"/>
      <c r="E131" s="19"/>
      <c r="F131" s="71" t="s">
        <v>71</v>
      </c>
      <c r="G131" s="71"/>
      <c r="H131" s="88"/>
      <c r="I131" s="63"/>
      <c r="J131" s="88"/>
      <c r="K131" s="63"/>
    </row>
    <row r="132" spans="1:19" ht="13.15" customHeight="1">
      <c r="A132" s="20" t="s">
        <v>43</v>
      </c>
      <c r="B132" s="20" t="s">
        <v>68</v>
      </c>
      <c r="C132" s="20" t="s">
        <v>19</v>
      </c>
      <c r="D132" s="20" t="s">
        <v>69</v>
      </c>
      <c r="E132" s="20" t="s">
        <v>213</v>
      </c>
      <c r="F132" s="19" t="s">
        <v>132</v>
      </c>
      <c r="G132" s="75" t="s">
        <v>130</v>
      </c>
      <c r="H132" s="30" t="s">
        <v>36</v>
      </c>
      <c r="I132" s="101"/>
      <c r="J132" s="30" t="s">
        <v>36</v>
      </c>
      <c r="K132" s="101"/>
      <c r="M132" s="180" t="s">
        <v>170</v>
      </c>
      <c r="N132" s="134" t="s">
        <v>163</v>
      </c>
      <c r="O132" s="131" t="s">
        <v>72</v>
      </c>
      <c r="P132" s="134" t="s">
        <v>175</v>
      </c>
      <c r="Q132" s="134" t="s">
        <v>60</v>
      </c>
    </row>
    <row r="133" spans="1:19">
      <c r="A133" s="20"/>
      <c r="B133" s="20"/>
      <c r="C133" s="20" t="s">
        <v>171</v>
      </c>
      <c r="D133" s="20"/>
      <c r="E133" s="20" t="s">
        <v>174</v>
      </c>
      <c r="F133" s="20"/>
      <c r="G133" s="76" t="s">
        <v>155</v>
      </c>
      <c r="H133" s="30" t="s">
        <v>70</v>
      </c>
      <c r="I133" s="101"/>
      <c r="J133" s="30" t="s">
        <v>41</v>
      </c>
      <c r="K133" s="101"/>
      <c r="M133" s="181"/>
      <c r="N133" s="135"/>
      <c r="O133" s="132"/>
      <c r="P133" s="135"/>
      <c r="Q133" s="135"/>
    </row>
    <row r="134" spans="1:19" ht="9" customHeight="1">
      <c r="A134" s="20"/>
      <c r="B134" s="20"/>
      <c r="C134" s="20"/>
      <c r="D134" s="20"/>
      <c r="E134" s="20"/>
      <c r="F134" s="20"/>
      <c r="G134" s="169"/>
      <c r="H134" s="30"/>
      <c r="I134" s="101"/>
      <c r="J134" s="30"/>
      <c r="K134" s="101"/>
      <c r="M134" s="181"/>
      <c r="N134" s="135"/>
      <c r="O134" s="132"/>
      <c r="P134" s="135"/>
      <c r="Q134" s="135"/>
    </row>
    <row r="135" spans="1:19" ht="9" customHeight="1">
      <c r="A135" s="20"/>
      <c r="B135" s="20"/>
      <c r="C135" s="20"/>
      <c r="D135" s="20"/>
      <c r="E135" s="20"/>
      <c r="F135" s="20"/>
      <c r="G135" s="169"/>
      <c r="H135" s="30"/>
      <c r="I135" s="101"/>
      <c r="J135" s="30"/>
      <c r="K135" s="101"/>
      <c r="M135" s="181"/>
      <c r="N135" s="135"/>
      <c r="O135" s="132"/>
      <c r="P135" s="135"/>
      <c r="Q135" s="135"/>
    </row>
    <row r="136" spans="1:19" ht="9" customHeight="1">
      <c r="A136" s="20"/>
      <c r="B136" s="20"/>
      <c r="C136" s="20"/>
      <c r="D136" s="20"/>
      <c r="E136" s="20"/>
      <c r="F136" s="20"/>
      <c r="G136" s="169"/>
      <c r="H136" s="30"/>
      <c r="I136" s="101"/>
      <c r="J136" s="30"/>
      <c r="K136" s="101"/>
      <c r="M136" s="181"/>
      <c r="N136" s="135"/>
      <c r="O136" s="132"/>
      <c r="P136" s="135"/>
      <c r="Q136" s="135"/>
    </row>
    <row r="137" spans="1:19" ht="9" customHeight="1">
      <c r="A137" s="20"/>
      <c r="B137" s="20"/>
      <c r="C137" s="20"/>
      <c r="D137" s="20"/>
      <c r="E137" s="20"/>
      <c r="F137" s="20"/>
      <c r="G137" s="169"/>
      <c r="H137" s="30"/>
      <c r="I137" s="101"/>
      <c r="J137" s="30"/>
      <c r="K137" s="101"/>
      <c r="M137" s="181"/>
      <c r="N137" s="135"/>
      <c r="O137" s="132"/>
      <c r="P137" s="135"/>
      <c r="Q137" s="135"/>
    </row>
    <row r="138" spans="1:19" ht="10.9" customHeight="1">
      <c r="A138" s="20"/>
      <c r="B138" s="20"/>
      <c r="C138" s="20"/>
      <c r="D138" s="20"/>
      <c r="E138" s="20"/>
      <c r="F138" s="20"/>
      <c r="G138" s="169"/>
      <c r="H138" s="30"/>
      <c r="I138" s="101"/>
      <c r="J138" s="30"/>
      <c r="K138" s="101"/>
      <c r="M138" s="181"/>
      <c r="N138" s="135"/>
      <c r="O138" s="132"/>
      <c r="P138" s="135"/>
      <c r="Q138" s="135"/>
    </row>
    <row r="139" spans="1:19">
      <c r="A139" s="21"/>
      <c r="B139" s="21"/>
      <c r="C139" s="21"/>
      <c r="D139" s="21"/>
      <c r="E139" s="21"/>
      <c r="F139" s="21" t="s">
        <v>85</v>
      </c>
      <c r="G139" s="21" t="s">
        <v>48</v>
      </c>
      <c r="H139" s="89"/>
      <c r="I139" s="102" t="s">
        <v>34</v>
      </c>
      <c r="J139" s="89"/>
      <c r="K139" s="102" t="s">
        <v>133</v>
      </c>
      <c r="M139" s="181"/>
      <c r="N139" s="135"/>
      <c r="O139" s="132"/>
      <c r="P139" s="135"/>
      <c r="Q139" s="135"/>
    </row>
    <row r="140" spans="1:19" s="3" customFormat="1" ht="20.25" customHeight="1">
      <c r="A140" s="157">
        <v>4</v>
      </c>
      <c r="B140" s="159"/>
      <c r="C140" s="160"/>
      <c r="D140" s="161"/>
      <c r="E140" s="162"/>
      <c r="F140" s="164"/>
      <c r="G140" s="170">
        <f t="shared" ref="G140:G151" si="12">ROUNDDOWN(M140*O140,0)</f>
        <v>0</v>
      </c>
      <c r="H140" s="173"/>
      <c r="I140" s="177" t="str">
        <f t="shared" ref="I140:I151" si="13">IFERROR(Q140,"")</f>
        <v/>
      </c>
      <c r="J140" s="112"/>
      <c r="K140" s="116"/>
      <c r="M140" s="182"/>
      <c r="N140" s="186"/>
      <c r="O140" s="188"/>
      <c r="P140" s="190" t="str">
        <f t="shared" ref="P140:P151" si="14">N140&amp;D140&amp;C140&amp;S140</f>
        <v/>
      </c>
      <c r="Q140" s="191" t="e">
        <f>VLOOKUP(P140,補助基準額リスト!D:E,2,FALSE)</f>
        <v>#N/A</v>
      </c>
      <c r="S140" s="3" t="str">
        <f t="array" ref="S140">IFERROR(_xlfn.IFS(E140=12,12,E140=30,30,E140="なし",0),"")</f>
        <v/>
      </c>
    </row>
    <row r="141" spans="1:19" s="3" customFormat="1" ht="20.25" customHeight="1">
      <c r="A141" s="157">
        <v>5</v>
      </c>
      <c r="B141" s="159"/>
      <c r="C141" s="160"/>
      <c r="D141" s="161"/>
      <c r="E141" s="162"/>
      <c r="F141" s="164"/>
      <c r="G141" s="170">
        <f t="shared" si="12"/>
        <v>0</v>
      </c>
      <c r="H141" s="173"/>
      <c r="I141" s="177" t="str">
        <f t="shared" si="13"/>
        <v/>
      </c>
      <c r="J141" s="113"/>
      <c r="K141" s="117"/>
      <c r="M141" s="182"/>
      <c r="N141" s="186"/>
      <c r="O141" s="188"/>
      <c r="P141" s="190" t="str">
        <f t="shared" si="14"/>
        <v/>
      </c>
      <c r="Q141" s="191" t="e">
        <f>VLOOKUP(P141,補助基準額リスト!D:E,2,FALSE)</f>
        <v>#N/A</v>
      </c>
      <c r="S141" s="3" t="str">
        <f t="array" ref="S141">IFERROR(_xlfn.IFS(E141=12,12,E141=30,30,E141="なし",0),"")</f>
        <v/>
      </c>
    </row>
    <row r="142" spans="1:19" s="3" customFormat="1" ht="20.25" customHeight="1">
      <c r="A142" s="157">
        <v>6</v>
      </c>
      <c r="B142" s="159"/>
      <c r="C142" s="160"/>
      <c r="D142" s="161"/>
      <c r="E142" s="162"/>
      <c r="F142" s="164"/>
      <c r="G142" s="170">
        <f t="shared" si="12"/>
        <v>0</v>
      </c>
      <c r="H142" s="173"/>
      <c r="I142" s="177" t="str">
        <f t="shared" si="13"/>
        <v/>
      </c>
      <c r="J142" s="113"/>
      <c r="K142" s="117"/>
      <c r="M142" s="182"/>
      <c r="N142" s="186"/>
      <c r="O142" s="188"/>
      <c r="P142" s="190" t="str">
        <f t="shared" si="14"/>
        <v/>
      </c>
      <c r="Q142" s="191" t="e">
        <f>VLOOKUP(P142,補助基準額リスト!D:E,2,FALSE)</f>
        <v>#N/A</v>
      </c>
      <c r="S142" s="3" t="str">
        <f t="array" ref="S142">IFERROR(_xlfn.IFS(E142=12,12,E142=30,30,E142="なし",0),"")</f>
        <v/>
      </c>
    </row>
    <row r="143" spans="1:19" s="3" customFormat="1" ht="20.25" customHeight="1">
      <c r="A143" s="157">
        <v>7</v>
      </c>
      <c r="B143" s="159"/>
      <c r="C143" s="160"/>
      <c r="D143" s="161"/>
      <c r="E143" s="162"/>
      <c r="F143" s="164"/>
      <c r="G143" s="170">
        <f t="shared" si="12"/>
        <v>0</v>
      </c>
      <c r="H143" s="173"/>
      <c r="I143" s="177" t="str">
        <f t="shared" si="13"/>
        <v/>
      </c>
      <c r="J143" s="113"/>
      <c r="K143" s="117"/>
      <c r="M143" s="182"/>
      <c r="N143" s="186"/>
      <c r="O143" s="188"/>
      <c r="P143" s="190" t="str">
        <f t="shared" si="14"/>
        <v/>
      </c>
      <c r="Q143" s="191" t="e">
        <f>VLOOKUP(P143,補助基準額リスト!D:E,2,FALSE)</f>
        <v>#N/A</v>
      </c>
      <c r="S143" s="3" t="str">
        <f t="array" ref="S143">IFERROR(_xlfn.IFS(E143=12,12,E143=30,30,E143="なし",0),"")</f>
        <v/>
      </c>
    </row>
    <row r="144" spans="1:19" s="3" customFormat="1" ht="20.25" customHeight="1">
      <c r="A144" s="157">
        <v>8</v>
      </c>
      <c r="B144" s="159"/>
      <c r="C144" s="160"/>
      <c r="D144" s="161"/>
      <c r="E144" s="162"/>
      <c r="F144" s="164"/>
      <c r="G144" s="170">
        <f t="shared" si="12"/>
        <v>0</v>
      </c>
      <c r="H144" s="173"/>
      <c r="I144" s="177" t="str">
        <f t="shared" si="13"/>
        <v/>
      </c>
      <c r="J144" s="113"/>
      <c r="K144" s="117"/>
      <c r="M144" s="182"/>
      <c r="N144" s="186"/>
      <c r="O144" s="188"/>
      <c r="P144" s="190" t="str">
        <f t="shared" si="14"/>
        <v/>
      </c>
      <c r="Q144" s="191" t="e">
        <f>VLOOKUP(P144,補助基準額リスト!D:E,2,FALSE)</f>
        <v>#N/A</v>
      </c>
      <c r="S144" s="3" t="str">
        <f t="array" ref="S144">IFERROR(_xlfn.IFS(E144=12,12,E144=30,30,E144="なし",0),"")</f>
        <v/>
      </c>
    </row>
    <row r="145" spans="1:19" s="3" customFormat="1" ht="20.25" customHeight="1">
      <c r="A145" s="157">
        <v>9</v>
      </c>
      <c r="B145" s="159"/>
      <c r="C145" s="160"/>
      <c r="D145" s="161"/>
      <c r="E145" s="162"/>
      <c r="F145" s="164"/>
      <c r="G145" s="170">
        <f t="shared" si="12"/>
        <v>0</v>
      </c>
      <c r="H145" s="173"/>
      <c r="I145" s="177" t="str">
        <f t="shared" si="13"/>
        <v/>
      </c>
      <c r="J145" s="113"/>
      <c r="K145" s="117"/>
      <c r="M145" s="182"/>
      <c r="N145" s="186"/>
      <c r="O145" s="188"/>
      <c r="P145" s="190" t="str">
        <f t="shared" si="14"/>
        <v/>
      </c>
      <c r="Q145" s="191" t="e">
        <f>VLOOKUP(P145,補助基準額リスト!D:E,2,FALSE)</f>
        <v>#N/A</v>
      </c>
      <c r="S145" s="3" t="str">
        <f t="array" ref="S145">IFERROR(_xlfn.IFS(E145=12,12,E145=30,30,E145="なし",0),"")</f>
        <v/>
      </c>
    </row>
    <row r="146" spans="1:19" s="3" customFormat="1" ht="20.25" customHeight="1">
      <c r="A146" s="157">
        <v>10</v>
      </c>
      <c r="B146" s="159"/>
      <c r="C146" s="160"/>
      <c r="D146" s="161"/>
      <c r="E146" s="162"/>
      <c r="F146" s="164"/>
      <c r="G146" s="170">
        <f t="shared" si="12"/>
        <v>0</v>
      </c>
      <c r="H146" s="173"/>
      <c r="I146" s="177" t="str">
        <f t="shared" si="13"/>
        <v/>
      </c>
      <c r="J146" s="113"/>
      <c r="K146" s="117"/>
      <c r="M146" s="182"/>
      <c r="N146" s="186"/>
      <c r="O146" s="188"/>
      <c r="P146" s="190" t="str">
        <f t="shared" si="14"/>
        <v/>
      </c>
      <c r="Q146" s="191" t="e">
        <f>VLOOKUP(P146,補助基準額リスト!D:E,2,FALSE)</f>
        <v>#N/A</v>
      </c>
      <c r="S146" s="3" t="str">
        <f t="array" ref="S146">IFERROR(_xlfn.IFS(E146=12,12,E146=30,30,E146="なし",0),"")</f>
        <v/>
      </c>
    </row>
    <row r="147" spans="1:19" s="3" customFormat="1" ht="20.25" customHeight="1">
      <c r="A147" s="157">
        <v>11</v>
      </c>
      <c r="B147" s="159"/>
      <c r="C147" s="160"/>
      <c r="D147" s="161"/>
      <c r="E147" s="162"/>
      <c r="F147" s="164"/>
      <c r="G147" s="170">
        <f t="shared" si="12"/>
        <v>0</v>
      </c>
      <c r="H147" s="173"/>
      <c r="I147" s="177" t="str">
        <f t="shared" si="13"/>
        <v/>
      </c>
      <c r="J147" s="113"/>
      <c r="K147" s="117"/>
      <c r="M147" s="182"/>
      <c r="N147" s="186"/>
      <c r="O147" s="188"/>
      <c r="P147" s="190" t="str">
        <f t="shared" si="14"/>
        <v/>
      </c>
      <c r="Q147" s="191" t="e">
        <f>VLOOKUP(P147,補助基準額リスト!D:E,2,FALSE)</f>
        <v>#N/A</v>
      </c>
      <c r="S147" s="3" t="str">
        <f t="array" ref="S147">IFERROR(_xlfn.IFS(E147=12,12,E147=30,30,E147="なし",0),"")</f>
        <v/>
      </c>
    </row>
    <row r="148" spans="1:19" s="3" customFormat="1" ht="20.25" customHeight="1">
      <c r="A148" s="157">
        <v>12</v>
      </c>
      <c r="B148" s="159"/>
      <c r="C148" s="160"/>
      <c r="D148" s="161"/>
      <c r="E148" s="162"/>
      <c r="F148" s="164"/>
      <c r="G148" s="170">
        <f t="shared" si="12"/>
        <v>0</v>
      </c>
      <c r="H148" s="173"/>
      <c r="I148" s="177" t="str">
        <f t="shared" si="13"/>
        <v/>
      </c>
      <c r="J148" s="113"/>
      <c r="K148" s="117"/>
      <c r="M148" s="182"/>
      <c r="N148" s="186"/>
      <c r="O148" s="188"/>
      <c r="P148" s="190" t="str">
        <f t="shared" si="14"/>
        <v/>
      </c>
      <c r="Q148" s="191" t="e">
        <f>VLOOKUP(P148,補助基準額リスト!D:E,2,FALSE)</f>
        <v>#N/A</v>
      </c>
      <c r="S148" s="3" t="str">
        <f t="array" ref="S148">IFERROR(_xlfn.IFS(E148=12,12,E148=30,30,E148="なし",0),"")</f>
        <v/>
      </c>
    </row>
    <row r="149" spans="1:19" s="3" customFormat="1" ht="20.25" customHeight="1">
      <c r="A149" s="157">
        <v>1</v>
      </c>
      <c r="B149" s="159"/>
      <c r="C149" s="160"/>
      <c r="D149" s="161"/>
      <c r="E149" s="162"/>
      <c r="F149" s="164"/>
      <c r="G149" s="170">
        <f t="shared" si="12"/>
        <v>0</v>
      </c>
      <c r="H149" s="173"/>
      <c r="I149" s="177" t="str">
        <f t="shared" si="13"/>
        <v/>
      </c>
      <c r="J149" s="113"/>
      <c r="K149" s="117"/>
      <c r="M149" s="182"/>
      <c r="N149" s="186"/>
      <c r="O149" s="188"/>
      <c r="P149" s="190" t="str">
        <f t="shared" si="14"/>
        <v/>
      </c>
      <c r="Q149" s="191" t="e">
        <f>VLOOKUP(P149,補助基準額リスト!D:E,2,FALSE)</f>
        <v>#N/A</v>
      </c>
      <c r="S149" s="3" t="str">
        <f t="array" ref="S149">IFERROR(_xlfn.IFS(E149=12,12,E149=30,30,E149="なし",0),"")</f>
        <v/>
      </c>
    </row>
    <row r="150" spans="1:19" s="3" customFormat="1" ht="20.25" customHeight="1">
      <c r="A150" s="157">
        <v>2</v>
      </c>
      <c r="B150" s="159"/>
      <c r="C150" s="160"/>
      <c r="D150" s="161"/>
      <c r="E150" s="162"/>
      <c r="F150" s="164"/>
      <c r="G150" s="170">
        <f t="shared" si="12"/>
        <v>0</v>
      </c>
      <c r="H150" s="173"/>
      <c r="I150" s="177" t="str">
        <f t="shared" si="13"/>
        <v/>
      </c>
      <c r="J150" s="113"/>
      <c r="K150" s="117"/>
      <c r="M150" s="182"/>
      <c r="N150" s="186"/>
      <c r="O150" s="188"/>
      <c r="P150" s="190" t="str">
        <f t="shared" si="14"/>
        <v/>
      </c>
      <c r="Q150" s="191" t="e">
        <f>VLOOKUP(P150,補助基準額リスト!D:E,2,FALSE)</f>
        <v>#N/A</v>
      </c>
      <c r="S150" s="3" t="str">
        <f t="array" ref="S150">IFERROR(_xlfn.IFS(E150=12,12,E150=30,30,E150="なし",0),"")</f>
        <v/>
      </c>
    </row>
    <row r="151" spans="1:19" s="3" customFormat="1" ht="20.25" customHeight="1">
      <c r="A151" s="157">
        <v>3</v>
      </c>
      <c r="B151" s="159"/>
      <c r="C151" s="160"/>
      <c r="D151" s="161"/>
      <c r="E151" s="162"/>
      <c r="F151" s="164"/>
      <c r="G151" s="170">
        <f t="shared" si="12"/>
        <v>0</v>
      </c>
      <c r="H151" s="173"/>
      <c r="I151" s="177" t="str">
        <f t="shared" si="13"/>
        <v/>
      </c>
      <c r="J151" s="114"/>
      <c r="K151" s="118"/>
      <c r="M151" s="182"/>
      <c r="N151" s="186"/>
      <c r="O151" s="188"/>
      <c r="P151" s="190" t="str">
        <f t="shared" si="14"/>
        <v/>
      </c>
      <c r="Q151" s="191" t="e">
        <f>VLOOKUP(P151,補助基準額リスト!D:E,2,FALSE)</f>
        <v>#N/A</v>
      </c>
      <c r="S151" s="3" t="str">
        <f t="array" ref="S151">IFERROR(_xlfn.IFS(E151=12,12,E151=30,30,E151="なし",0),"")</f>
        <v/>
      </c>
    </row>
    <row r="152" spans="1:19" s="3" customFormat="1" ht="20.25" customHeight="1">
      <c r="A152" s="22" t="s">
        <v>63</v>
      </c>
      <c r="B152" s="35"/>
      <c r="C152" s="35"/>
      <c r="D152" s="35"/>
      <c r="E152" s="163"/>
      <c r="F152" s="165">
        <f>SUM(F140:F151)</f>
        <v>0</v>
      </c>
      <c r="G152" s="165">
        <f>SUM(G140:G151)</f>
        <v>0</v>
      </c>
      <c r="H152" s="174"/>
      <c r="I152" s="178">
        <f>SUM(I140:I151)</f>
        <v>0</v>
      </c>
      <c r="J152" s="174"/>
      <c r="K152" s="178">
        <f>I152-G152</f>
        <v>0</v>
      </c>
      <c r="M152" s="183"/>
      <c r="O152" s="183"/>
    </row>
    <row r="153" spans="1:19" ht="6.75" customHeight="1"/>
    <row r="154" spans="1:19" ht="20.25" customHeight="1">
      <c r="A154" s="158" t="s">
        <v>82</v>
      </c>
    </row>
    <row r="155" spans="1:19" ht="20.25" customHeight="1"/>
    <row r="157" spans="1:19">
      <c r="A157" s="1" t="s">
        <v>84</v>
      </c>
    </row>
    <row r="158" spans="1:19">
      <c r="A158" s="1" t="s">
        <v>21</v>
      </c>
      <c r="F158" s="62" t="s">
        <v>65</v>
      </c>
      <c r="G158" s="172"/>
      <c r="H158" s="156"/>
    </row>
    <row r="159" spans="1:19">
      <c r="F159" s="62" t="s">
        <v>120</v>
      </c>
      <c r="G159" s="172"/>
      <c r="H159" s="62" t="s">
        <v>22</v>
      </c>
      <c r="I159" s="167">
        <v>2</v>
      </c>
      <c r="J159" s="62" t="s">
        <v>40</v>
      </c>
      <c r="K159" s="111">
        <v>6</v>
      </c>
    </row>
    <row r="160" spans="1:19" ht="6.75" customHeight="1"/>
    <row r="161" spans="1:19">
      <c r="J161" s="100" t="s">
        <v>2</v>
      </c>
      <c r="K161" s="100"/>
      <c r="M161" s="184"/>
      <c r="N161" s="18"/>
      <c r="O161" s="184"/>
      <c r="P161" s="18"/>
      <c r="Q161" s="18"/>
    </row>
    <row r="162" spans="1:19" ht="13.5" customHeight="1">
      <c r="A162" s="19"/>
      <c r="B162" s="19"/>
      <c r="C162" s="19"/>
      <c r="D162" s="19"/>
      <c r="E162" s="19"/>
      <c r="F162" s="71" t="s">
        <v>71</v>
      </c>
      <c r="G162" s="71"/>
      <c r="H162" s="88"/>
      <c r="I162" s="63"/>
      <c r="J162" s="88"/>
      <c r="K162" s="63"/>
      <c r="M162" s="185"/>
      <c r="N162" s="187"/>
      <c r="O162" s="189"/>
      <c r="P162" s="187"/>
      <c r="Q162" s="187"/>
    </row>
    <row r="163" spans="1:19" ht="13.15" customHeight="1">
      <c r="A163" s="20" t="s">
        <v>43</v>
      </c>
      <c r="B163" s="20" t="s">
        <v>68</v>
      </c>
      <c r="C163" s="20" t="s">
        <v>19</v>
      </c>
      <c r="D163" s="20" t="s">
        <v>69</v>
      </c>
      <c r="E163" s="20" t="s">
        <v>213</v>
      </c>
      <c r="F163" s="19" t="s">
        <v>132</v>
      </c>
      <c r="G163" s="75" t="s">
        <v>130</v>
      </c>
      <c r="H163" s="30" t="s">
        <v>36</v>
      </c>
      <c r="I163" s="101"/>
      <c r="J163" s="30" t="s">
        <v>36</v>
      </c>
      <c r="K163" s="101"/>
      <c r="M163" s="180" t="s">
        <v>170</v>
      </c>
      <c r="N163" s="134" t="s">
        <v>163</v>
      </c>
      <c r="O163" s="131" t="s">
        <v>72</v>
      </c>
      <c r="P163" s="134" t="s">
        <v>175</v>
      </c>
      <c r="Q163" s="134" t="s">
        <v>60</v>
      </c>
    </row>
    <row r="164" spans="1:19">
      <c r="A164" s="20"/>
      <c r="B164" s="20"/>
      <c r="C164" s="20" t="s">
        <v>171</v>
      </c>
      <c r="D164" s="20"/>
      <c r="E164" s="20" t="s">
        <v>174</v>
      </c>
      <c r="F164" s="20"/>
      <c r="G164" s="76" t="s">
        <v>156</v>
      </c>
      <c r="H164" s="30" t="s">
        <v>70</v>
      </c>
      <c r="I164" s="101"/>
      <c r="J164" s="30" t="s">
        <v>41</v>
      </c>
      <c r="K164" s="101"/>
      <c r="M164" s="181"/>
      <c r="N164" s="135"/>
      <c r="O164" s="132"/>
      <c r="P164" s="135"/>
      <c r="Q164" s="135"/>
    </row>
    <row r="165" spans="1:19" ht="9" customHeight="1">
      <c r="A165" s="20"/>
      <c r="B165" s="20"/>
      <c r="C165" s="20"/>
      <c r="D165" s="20"/>
      <c r="E165" s="20"/>
      <c r="F165" s="20"/>
      <c r="G165" s="169"/>
      <c r="H165" s="30"/>
      <c r="I165" s="101"/>
      <c r="J165" s="30"/>
      <c r="K165" s="101"/>
      <c r="M165" s="181"/>
      <c r="N165" s="135"/>
      <c r="O165" s="132"/>
      <c r="P165" s="135"/>
      <c r="Q165" s="135"/>
    </row>
    <row r="166" spans="1:19" ht="9" customHeight="1">
      <c r="A166" s="20"/>
      <c r="B166" s="20"/>
      <c r="C166" s="20"/>
      <c r="D166" s="20"/>
      <c r="E166" s="20"/>
      <c r="F166" s="20"/>
      <c r="G166" s="169"/>
      <c r="H166" s="30"/>
      <c r="I166" s="101"/>
      <c r="J166" s="30"/>
      <c r="K166" s="101"/>
      <c r="M166" s="181"/>
      <c r="N166" s="135"/>
      <c r="O166" s="132"/>
      <c r="P166" s="135"/>
      <c r="Q166" s="135"/>
    </row>
    <row r="167" spans="1:19" ht="9" customHeight="1">
      <c r="A167" s="20"/>
      <c r="B167" s="20"/>
      <c r="C167" s="20"/>
      <c r="D167" s="20"/>
      <c r="E167" s="20"/>
      <c r="F167" s="20"/>
      <c r="G167" s="169"/>
      <c r="H167" s="30"/>
      <c r="I167" s="101"/>
      <c r="J167" s="30"/>
      <c r="K167" s="101"/>
      <c r="M167" s="181"/>
      <c r="N167" s="135"/>
      <c r="O167" s="132"/>
      <c r="P167" s="135"/>
      <c r="Q167" s="135"/>
    </row>
    <row r="168" spans="1:19" ht="9" customHeight="1">
      <c r="A168" s="20"/>
      <c r="B168" s="20"/>
      <c r="C168" s="20"/>
      <c r="D168" s="20"/>
      <c r="E168" s="20"/>
      <c r="F168" s="20"/>
      <c r="G168" s="169"/>
      <c r="H168" s="30"/>
      <c r="I168" s="101"/>
      <c r="J168" s="30"/>
      <c r="K168" s="101"/>
      <c r="M168" s="181"/>
      <c r="N168" s="135"/>
      <c r="O168" s="132"/>
      <c r="P168" s="135"/>
      <c r="Q168" s="135"/>
    </row>
    <row r="169" spans="1:19" ht="10.9" customHeight="1">
      <c r="A169" s="20"/>
      <c r="B169" s="20"/>
      <c r="C169" s="20"/>
      <c r="D169" s="20"/>
      <c r="E169" s="20"/>
      <c r="F169" s="20"/>
      <c r="G169" s="169"/>
      <c r="H169" s="30"/>
      <c r="I169" s="101"/>
      <c r="J169" s="30"/>
      <c r="K169" s="101"/>
      <c r="M169" s="181"/>
      <c r="N169" s="135"/>
      <c r="O169" s="132"/>
      <c r="P169" s="135"/>
      <c r="Q169" s="135"/>
    </row>
    <row r="170" spans="1:19">
      <c r="A170" s="21"/>
      <c r="B170" s="21"/>
      <c r="C170" s="21"/>
      <c r="D170" s="21"/>
      <c r="E170" s="21"/>
      <c r="F170" s="21" t="s">
        <v>85</v>
      </c>
      <c r="G170" s="21" t="s">
        <v>48</v>
      </c>
      <c r="H170" s="89"/>
      <c r="I170" s="102" t="s">
        <v>34</v>
      </c>
      <c r="J170" s="89"/>
      <c r="K170" s="102" t="s">
        <v>133</v>
      </c>
      <c r="M170" s="181"/>
      <c r="N170" s="135"/>
      <c r="O170" s="132"/>
      <c r="P170" s="135"/>
      <c r="Q170" s="135"/>
    </row>
    <row r="171" spans="1:19" s="3" customFormat="1" ht="20.25" customHeight="1">
      <c r="A171" s="157">
        <v>4</v>
      </c>
      <c r="B171" s="159"/>
      <c r="C171" s="160"/>
      <c r="D171" s="161"/>
      <c r="E171" s="162"/>
      <c r="F171" s="164"/>
      <c r="G171" s="170">
        <f t="shared" ref="G171:G182" si="15">ROUNDDOWN(M171*O171,0)</f>
        <v>0</v>
      </c>
      <c r="H171" s="173"/>
      <c r="I171" s="177" t="str">
        <f t="shared" ref="I171:I182" si="16">IFERROR(Q171,"")</f>
        <v/>
      </c>
      <c r="J171" s="112"/>
      <c r="K171" s="116"/>
      <c r="M171" s="182"/>
      <c r="N171" s="186"/>
      <c r="O171" s="188"/>
      <c r="P171" s="190" t="str">
        <f t="shared" ref="P171:P182" si="17">N171&amp;D171&amp;C171&amp;S171</f>
        <v/>
      </c>
      <c r="Q171" s="191" t="e">
        <f>VLOOKUP(P171,補助基準額リスト!D:E,2,FALSE)</f>
        <v>#N/A</v>
      </c>
      <c r="S171" s="3" t="str">
        <f t="array" ref="S171">IFERROR(_xlfn.IFS(E171=12,12,E7171=30,30,E171="なし",0),"")</f>
        <v/>
      </c>
    </row>
    <row r="172" spans="1:19" s="3" customFormat="1" ht="20.25" customHeight="1">
      <c r="A172" s="157">
        <v>5</v>
      </c>
      <c r="B172" s="159"/>
      <c r="C172" s="160"/>
      <c r="D172" s="161"/>
      <c r="E172" s="162"/>
      <c r="F172" s="164"/>
      <c r="G172" s="170">
        <f t="shared" si="15"/>
        <v>0</v>
      </c>
      <c r="H172" s="173"/>
      <c r="I172" s="177" t="str">
        <f t="shared" si="16"/>
        <v/>
      </c>
      <c r="J172" s="113"/>
      <c r="K172" s="117"/>
      <c r="M172" s="182"/>
      <c r="N172" s="186"/>
      <c r="O172" s="188"/>
      <c r="P172" s="190" t="str">
        <f t="shared" si="17"/>
        <v/>
      </c>
      <c r="Q172" s="191" t="e">
        <f>VLOOKUP(P172,補助基準額リスト!D:E,2,FALSE)</f>
        <v>#N/A</v>
      </c>
      <c r="S172" s="3" t="str">
        <f t="array" ref="S172">IFERROR(_xlfn.IFS(E172=12,12,E7172=30,30,E172="なし",0),"")</f>
        <v/>
      </c>
    </row>
    <row r="173" spans="1:19" s="3" customFormat="1" ht="20.25" customHeight="1">
      <c r="A173" s="157">
        <v>6</v>
      </c>
      <c r="B173" s="159"/>
      <c r="C173" s="160"/>
      <c r="D173" s="161"/>
      <c r="E173" s="162"/>
      <c r="F173" s="164"/>
      <c r="G173" s="170">
        <f t="shared" si="15"/>
        <v>0</v>
      </c>
      <c r="H173" s="173"/>
      <c r="I173" s="177" t="str">
        <f t="shared" si="16"/>
        <v/>
      </c>
      <c r="J173" s="113"/>
      <c r="K173" s="117"/>
      <c r="M173" s="182"/>
      <c r="N173" s="186"/>
      <c r="O173" s="188"/>
      <c r="P173" s="190" t="str">
        <f t="shared" si="17"/>
        <v/>
      </c>
      <c r="Q173" s="191" t="e">
        <f>VLOOKUP(P173,補助基準額リスト!D:E,2,FALSE)</f>
        <v>#N/A</v>
      </c>
      <c r="S173" s="3" t="str">
        <f t="array" ref="S173">IFERROR(_xlfn.IFS(E173=12,12,E7173=30,30,E173="なし",0),"")</f>
        <v/>
      </c>
    </row>
    <row r="174" spans="1:19" s="3" customFormat="1" ht="20.25" customHeight="1">
      <c r="A174" s="157">
        <v>7</v>
      </c>
      <c r="B174" s="159"/>
      <c r="C174" s="160"/>
      <c r="D174" s="161"/>
      <c r="E174" s="162"/>
      <c r="F174" s="164"/>
      <c r="G174" s="170">
        <f t="shared" si="15"/>
        <v>0</v>
      </c>
      <c r="H174" s="173"/>
      <c r="I174" s="177" t="str">
        <f t="shared" si="16"/>
        <v/>
      </c>
      <c r="J174" s="113"/>
      <c r="K174" s="117"/>
      <c r="M174" s="182"/>
      <c r="N174" s="186"/>
      <c r="O174" s="188"/>
      <c r="P174" s="190" t="str">
        <f t="shared" si="17"/>
        <v/>
      </c>
      <c r="Q174" s="191" t="e">
        <f>VLOOKUP(P174,補助基準額リスト!D:E,2,FALSE)</f>
        <v>#N/A</v>
      </c>
      <c r="S174" s="3" t="str">
        <f t="array" ref="S174">IFERROR(_xlfn.IFS(E174=12,12,E7174=30,30,E174="なし",0),"")</f>
        <v/>
      </c>
    </row>
    <row r="175" spans="1:19" s="3" customFormat="1" ht="20.25" customHeight="1">
      <c r="A175" s="157">
        <v>8</v>
      </c>
      <c r="B175" s="159"/>
      <c r="C175" s="160"/>
      <c r="D175" s="161"/>
      <c r="E175" s="162"/>
      <c r="F175" s="164"/>
      <c r="G175" s="170">
        <f t="shared" si="15"/>
        <v>0</v>
      </c>
      <c r="H175" s="173"/>
      <c r="I175" s="177" t="str">
        <f t="shared" si="16"/>
        <v/>
      </c>
      <c r="J175" s="113"/>
      <c r="K175" s="117"/>
      <c r="M175" s="182"/>
      <c r="N175" s="186"/>
      <c r="O175" s="188"/>
      <c r="P175" s="190" t="str">
        <f t="shared" si="17"/>
        <v/>
      </c>
      <c r="Q175" s="191" t="e">
        <f>VLOOKUP(P175,補助基準額リスト!D:E,2,FALSE)</f>
        <v>#N/A</v>
      </c>
      <c r="S175" s="3" t="str">
        <f t="array" ref="S175">IFERROR(_xlfn.IFS(E175=12,12,E7175=30,30,E175="なし",0),"")</f>
        <v/>
      </c>
    </row>
    <row r="176" spans="1:19" s="3" customFormat="1" ht="20.25" customHeight="1">
      <c r="A176" s="157">
        <v>9</v>
      </c>
      <c r="B176" s="159"/>
      <c r="C176" s="160"/>
      <c r="D176" s="161"/>
      <c r="E176" s="162"/>
      <c r="F176" s="164"/>
      <c r="G176" s="170">
        <f t="shared" si="15"/>
        <v>0</v>
      </c>
      <c r="H176" s="173"/>
      <c r="I176" s="177" t="str">
        <f t="shared" si="16"/>
        <v/>
      </c>
      <c r="J176" s="113"/>
      <c r="K176" s="117"/>
      <c r="M176" s="182"/>
      <c r="N176" s="186"/>
      <c r="O176" s="188"/>
      <c r="P176" s="190" t="str">
        <f t="shared" si="17"/>
        <v/>
      </c>
      <c r="Q176" s="191" t="e">
        <f>VLOOKUP(P176,補助基準額リスト!D:E,2,FALSE)</f>
        <v>#N/A</v>
      </c>
      <c r="S176" s="3" t="str">
        <f t="array" ref="S176">IFERROR(_xlfn.IFS(E176=12,12,E7176=30,30,E176="なし",0),"")</f>
        <v/>
      </c>
    </row>
    <row r="177" spans="1:19" s="3" customFormat="1" ht="20.25" customHeight="1">
      <c r="A177" s="157">
        <v>10</v>
      </c>
      <c r="B177" s="159"/>
      <c r="C177" s="160"/>
      <c r="D177" s="161"/>
      <c r="E177" s="162"/>
      <c r="F177" s="164"/>
      <c r="G177" s="170">
        <f t="shared" si="15"/>
        <v>0</v>
      </c>
      <c r="H177" s="173"/>
      <c r="I177" s="177" t="str">
        <f t="shared" si="16"/>
        <v/>
      </c>
      <c r="J177" s="113"/>
      <c r="K177" s="117"/>
      <c r="M177" s="182"/>
      <c r="N177" s="186"/>
      <c r="O177" s="188"/>
      <c r="P177" s="190" t="str">
        <f t="shared" si="17"/>
        <v/>
      </c>
      <c r="Q177" s="191" t="e">
        <f>VLOOKUP(P177,補助基準額リスト!D:E,2,FALSE)</f>
        <v>#N/A</v>
      </c>
      <c r="S177" s="3" t="str">
        <f t="array" ref="S177">IFERROR(_xlfn.IFS(E177=12,12,E7177=30,30,E177="なし",0),"")</f>
        <v/>
      </c>
    </row>
    <row r="178" spans="1:19" s="3" customFormat="1" ht="20.25" customHeight="1">
      <c r="A178" s="157">
        <v>11</v>
      </c>
      <c r="B178" s="159"/>
      <c r="C178" s="160"/>
      <c r="D178" s="161"/>
      <c r="E178" s="162"/>
      <c r="F178" s="164"/>
      <c r="G178" s="170">
        <f t="shared" si="15"/>
        <v>0</v>
      </c>
      <c r="H178" s="173"/>
      <c r="I178" s="177" t="str">
        <f t="shared" si="16"/>
        <v/>
      </c>
      <c r="J178" s="113"/>
      <c r="K178" s="117"/>
      <c r="M178" s="182"/>
      <c r="N178" s="186"/>
      <c r="O178" s="188"/>
      <c r="P178" s="190" t="str">
        <f t="shared" si="17"/>
        <v/>
      </c>
      <c r="Q178" s="191" t="e">
        <f>VLOOKUP(P178,補助基準額リスト!D:E,2,FALSE)</f>
        <v>#N/A</v>
      </c>
      <c r="S178" s="3" t="str">
        <f t="array" ref="S178">IFERROR(_xlfn.IFS(E178=12,12,E7178=30,30,E178="なし",0),"")</f>
        <v/>
      </c>
    </row>
    <row r="179" spans="1:19" s="3" customFormat="1" ht="20.25" customHeight="1">
      <c r="A179" s="157">
        <v>12</v>
      </c>
      <c r="B179" s="159"/>
      <c r="C179" s="160"/>
      <c r="D179" s="161"/>
      <c r="E179" s="162"/>
      <c r="F179" s="164"/>
      <c r="G179" s="170">
        <f t="shared" si="15"/>
        <v>0</v>
      </c>
      <c r="H179" s="173"/>
      <c r="I179" s="177" t="str">
        <f t="shared" si="16"/>
        <v/>
      </c>
      <c r="J179" s="113"/>
      <c r="K179" s="117"/>
      <c r="M179" s="182"/>
      <c r="N179" s="186"/>
      <c r="O179" s="188"/>
      <c r="P179" s="190" t="str">
        <f t="shared" si="17"/>
        <v/>
      </c>
      <c r="Q179" s="191" t="e">
        <f>VLOOKUP(P179,補助基準額リスト!D:E,2,FALSE)</f>
        <v>#N/A</v>
      </c>
      <c r="S179" s="3" t="str">
        <f t="array" ref="S179">IFERROR(_xlfn.IFS(E179=12,12,E7179=30,30,E179="なし",0),"")</f>
        <v/>
      </c>
    </row>
    <row r="180" spans="1:19" s="3" customFormat="1" ht="20.25" customHeight="1">
      <c r="A180" s="157">
        <v>1</v>
      </c>
      <c r="B180" s="159"/>
      <c r="C180" s="160"/>
      <c r="D180" s="161"/>
      <c r="E180" s="162"/>
      <c r="F180" s="164"/>
      <c r="G180" s="170">
        <f t="shared" si="15"/>
        <v>0</v>
      </c>
      <c r="H180" s="173"/>
      <c r="I180" s="177" t="str">
        <f t="shared" si="16"/>
        <v/>
      </c>
      <c r="J180" s="113"/>
      <c r="K180" s="117"/>
      <c r="M180" s="182"/>
      <c r="N180" s="186"/>
      <c r="O180" s="188"/>
      <c r="P180" s="190" t="str">
        <f t="shared" si="17"/>
        <v/>
      </c>
      <c r="Q180" s="191" t="e">
        <f>VLOOKUP(P180,補助基準額リスト!D:E,2,FALSE)</f>
        <v>#N/A</v>
      </c>
      <c r="S180" s="3" t="str">
        <f t="array" ref="S180">IFERROR(_xlfn.IFS(E180=12,12,E7180=30,30,E180="なし",0),"")</f>
        <v/>
      </c>
    </row>
    <row r="181" spans="1:19" s="3" customFormat="1" ht="20.25" customHeight="1">
      <c r="A181" s="157">
        <v>2</v>
      </c>
      <c r="B181" s="159"/>
      <c r="C181" s="160"/>
      <c r="D181" s="161"/>
      <c r="E181" s="162"/>
      <c r="F181" s="164"/>
      <c r="G181" s="170">
        <f t="shared" si="15"/>
        <v>0</v>
      </c>
      <c r="H181" s="173"/>
      <c r="I181" s="177" t="str">
        <f t="shared" si="16"/>
        <v/>
      </c>
      <c r="J181" s="113"/>
      <c r="K181" s="117"/>
      <c r="M181" s="182"/>
      <c r="N181" s="186"/>
      <c r="O181" s="188"/>
      <c r="P181" s="190" t="str">
        <f t="shared" si="17"/>
        <v/>
      </c>
      <c r="Q181" s="191" t="e">
        <f>VLOOKUP(P181,補助基準額リスト!D:E,2,FALSE)</f>
        <v>#N/A</v>
      </c>
      <c r="S181" s="3" t="str">
        <f t="array" ref="S181">IFERROR(_xlfn.IFS(E181=12,12,E7181=30,30,E181="なし",0),"")</f>
        <v/>
      </c>
    </row>
    <row r="182" spans="1:19" s="3" customFormat="1" ht="20.25" customHeight="1">
      <c r="A182" s="157">
        <v>3</v>
      </c>
      <c r="B182" s="159"/>
      <c r="C182" s="160"/>
      <c r="D182" s="161"/>
      <c r="E182" s="162"/>
      <c r="F182" s="164"/>
      <c r="G182" s="170">
        <f t="shared" si="15"/>
        <v>0</v>
      </c>
      <c r="H182" s="173"/>
      <c r="I182" s="177" t="str">
        <f t="shared" si="16"/>
        <v/>
      </c>
      <c r="J182" s="114"/>
      <c r="K182" s="118"/>
      <c r="M182" s="182"/>
      <c r="N182" s="186"/>
      <c r="O182" s="188"/>
      <c r="P182" s="190" t="str">
        <f t="shared" si="17"/>
        <v/>
      </c>
      <c r="Q182" s="191" t="e">
        <f>VLOOKUP(P182,補助基準額リスト!D:E,2,FALSE)</f>
        <v>#N/A</v>
      </c>
      <c r="S182" s="3" t="str">
        <f t="array" ref="S182">IFERROR(_xlfn.IFS(E182=12,12,E7182=30,30,E182="なし",0),"")</f>
        <v/>
      </c>
    </row>
    <row r="183" spans="1:19" s="3" customFormat="1" ht="20.25" customHeight="1">
      <c r="A183" s="22" t="s">
        <v>63</v>
      </c>
      <c r="B183" s="35"/>
      <c r="C183" s="35"/>
      <c r="D183" s="35"/>
      <c r="E183" s="163"/>
      <c r="F183" s="166">
        <f>SUM(F171:F182)</f>
        <v>0</v>
      </c>
      <c r="G183" s="166">
        <f>SUM(G171:G182)</f>
        <v>0</v>
      </c>
      <c r="H183" s="175"/>
      <c r="I183" s="179">
        <f>SUM(I171:I182)</f>
        <v>0</v>
      </c>
      <c r="J183" s="175"/>
      <c r="K183" s="179">
        <f>I183-G183</f>
        <v>0</v>
      </c>
      <c r="M183" s="183"/>
      <c r="O183" s="183"/>
    </row>
    <row r="184" spans="1:19" ht="6.75" customHeight="1"/>
    <row r="185" spans="1:19" ht="20.25" customHeight="1">
      <c r="A185" s="158" t="s">
        <v>82</v>
      </c>
    </row>
    <row r="186" spans="1:19" ht="20.25" customHeight="1"/>
    <row r="188" spans="1:19">
      <c r="A188" s="1" t="s">
        <v>84</v>
      </c>
    </row>
    <row r="189" spans="1:19">
      <c r="A189" s="1" t="s">
        <v>21</v>
      </c>
      <c r="F189" s="62" t="s">
        <v>65</v>
      </c>
      <c r="G189" s="172"/>
      <c r="H189" s="156"/>
    </row>
    <row r="190" spans="1:19">
      <c r="F190" s="62" t="s">
        <v>120</v>
      </c>
      <c r="G190" s="172"/>
      <c r="H190" s="62" t="s">
        <v>22</v>
      </c>
      <c r="I190" s="167"/>
      <c r="J190" s="62" t="s">
        <v>40</v>
      </c>
      <c r="K190" s="111">
        <v>7</v>
      </c>
    </row>
    <row r="191" spans="1:19" ht="6.75" customHeight="1"/>
    <row r="192" spans="1:19">
      <c r="J192" s="100" t="s">
        <v>2</v>
      </c>
      <c r="K192" s="100"/>
    </row>
    <row r="193" spans="1:19">
      <c r="A193" s="19"/>
      <c r="B193" s="19"/>
      <c r="C193" s="19"/>
      <c r="D193" s="19"/>
      <c r="E193" s="19"/>
      <c r="F193" s="71" t="s">
        <v>71</v>
      </c>
      <c r="G193" s="71"/>
      <c r="H193" s="88"/>
      <c r="I193" s="63"/>
      <c r="J193" s="88"/>
      <c r="K193" s="63"/>
    </row>
    <row r="194" spans="1:19" ht="13.15" customHeight="1">
      <c r="A194" s="20" t="s">
        <v>43</v>
      </c>
      <c r="B194" s="20" t="s">
        <v>68</v>
      </c>
      <c r="C194" s="20" t="s">
        <v>19</v>
      </c>
      <c r="D194" s="20" t="s">
        <v>69</v>
      </c>
      <c r="E194" s="20" t="s">
        <v>213</v>
      </c>
      <c r="F194" s="19" t="s">
        <v>132</v>
      </c>
      <c r="G194" s="75" t="s">
        <v>130</v>
      </c>
      <c r="H194" s="30" t="s">
        <v>36</v>
      </c>
      <c r="I194" s="101"/>
      <c r="J194" s="30" t="s">
        <v>36</v>
      </c>
      <c r="K194" s="101"/>
      <c r="M194" s="180" t="s">
        <v>170</v>
      </c>
      <c r="N194" s="134" t="s">
        <v>163</v>
      </c>
      <c r="O194" s="131" t="s">
        <v>72</v>
      </c>
      <c r="P194" s="134" t="s">
        <v>175</v>
      </c>
      <c r="Q194" s="134" t="s">
        <v>60</v>
      </c>
    </row>
    <row r="195" spans="1:19">
      <c r="A195" s="20"/>
      <c r="B195" s="20"/>
      <c r="C195" s="20" t="s">
        <v>171</v>
      </c>
      <c r="D195" s="20"/>
      <c r="E195" s="20" t="s">
        <v>174</v>
      </c>
      <c r="F195" s="20"/>
      <c r="G195" s="76" t="s">
        <v>155</v>
      </c>
      <c r="H195" s="30" t="s">
        <v>70</v>
      </c>
      <c r="I195" s="101"/>
      <c r="J195" s="30" t="s">
        <v>41</v>
      </c>
      <c r="K195" s="101"/>
      <c r="M195" s="181"/>
      <c r="N195" s="135"/>
      <c r="O195" s="132"/>
      <c r="P195" s="135"/>
      <c r="Q195" s="135"/>
    </row>
    <row r="196" spans="1:19" ht="9" customHeight="1">
      <c r="A196" s="20"/>
      <c r="B196" s="20"/>
      <c r="C196" s="20"/>
      <c r="D196" s="20"/>
      <c r="E196" s="20"/>
      <c r="F196" s="20"/>
      <c r="G196" s="169"/>
      <c r="H196" s="30"/>
      <c r="I196" s="101"/>
      <c r="J196" s="30"/>
      <c r="K196" s="101"/>
      <c r="M196" s="181"/>
      <c r="N196" s="135"/>
      <c r="O196" s="132"/>
      <c r="P196" s="135"/>
      <c r="Q196" s="135"/>
    </row>
    <row r="197" spans="1:19" ht="9" customHeight="1">
      <c r="A197" s="20"/>
      <c r="B197" s="20"/>
      <c r="C197" s="20"/>
      <c r="D197" s="20"/>
      <c r="E197" s="20"/>
      <c r="F197" s="20"/>
      <c r="G197" s="169"/>
      <c r="H197" s="30"/>
      <c r="I197" s="101"/>
      <c r="J197" s="30"/>
      <c r="K197" s="101"/>
      <c r="M197" s="181"/>
      <c r="N197" s="135"/>
      <c r="O197" s="132"/>
      <c r="P197" s="135"/>
      <c r="Q197" s="135"/>
    </row>
    <row r="198" spans="1:19" ht="9" customHeight="1">
      <c r="A198" s="20"/>
      <c r="B198" s="20"/>
      <c r="C198" s="20"/>
      <c r="D198" s="20"/>
      <c r="E198" s="20"/>
      <c r="F198" s="20"/>
      <c r="G198" s="169"/>
      <c r="H198" s="30"/>
      <c r="I198" s="101"/>
      <c r="J198" s="30"/>
      <c r="K198" s="101"/>
      <c r="M198" s="181"/>
      <c r="N198" s="135"/>
      <c r="O198" s="132"/>
      <c r="P198" s="135"/>
      <c r="Q198" s="135"/>
    </row>
    <row r="199" spans="1:19" ht="9" customHeight="1">
      <c r="A199" s="20"/>
      <c r="B199" s="20"/>
      <c r="C199" s="20"/>
      <c r="D199" s="20"/>
      <c r="E199" s="20"/>
      <c r="F199" s="20"/>
      <c r="G199" s="169"/>
      <c r="H199" s="30"/>
      <c r="I199" s="101"/>
      <c r="J199" s="30"/>
      <c r="K199" s="101"/>
      <c r="M199" s="181"/>
      <c r="N199" s="135"/>
      <c r="O199" s="132"/>
      <c r="P199" s="135"/>
      <c r="Q199" s="135"/>
    </row>
    <row r="200" spans="1:19" ht="10.9" customHeight="1">
      <c r="A200" s="20"/>
      <c r="B200" s="20"/>
      <c r="C200" s="20"/>
      <c r="D200" s="20"/>
      <c r="E200" s="20"/>
      <c r="F200" s="20"/>
      <c r="G200" s="169"/>
      <c r="H200" s="30"/>
      <c r="I200" s="101"/>
      <c r="J200" s="30"/>
      <c r="K200" s="101"/>
      <c r="M200" s="181"/>
      <c r="N200" s="135"/>
      <c r="O200" s="132"/>
      <c r="P200" s="135"/>
      <c r="Q200" s="135"/>
    </row>
    <row r="201" spans="1:19">
      <c r="A201" s="21"/>
      <c r="B201" s="21"/>
      <c r="C201" s="21"/>
      <c r="D201" s="21"/>
      <c r="E201" s="21"/>
      <c r="F201" s="21" t="s">
        <v>85</v>
      </c>
      <c r="G201" s="21" t="s">
        <v>48</v>
      </c>
      <c r="H201" s="89"/>
      <c r="I201" s="102" t="s">
        <v>34</v>
      </c>
      <c r="J201" s="89"/>
      <c r="K201" s="102" t="s">
        <v>133</v>
      </c>
      <c r="M201" s="181"/>
      <c r="N201" s="135"/>
      <c r="O201" s="132"/>
      <c r="P201" s="135"/>
      <c r="Q201" s="135"/>
    </row>
    <row r="202" spans="1:19" s="3" customFormat="1" ht="20.25" customHeight="1">
      <c r="A202" s="157">
        <v>4</v>
      </c>
      <c r="B202" s="159"/>
      <c r="C202" s="160"/>
      <c r="D202" s="161"/>
      <c r="E202" s="162"/>
      <c r="F202" s="164"/>
      <c r="G202" s="170">
        <f t="shared" ref="G202:G213" si="18">ROUNDDOWN(M202*O202,0)</f>
        <v>0</v>
      </c>
      <c r="H202" s="173"/>
      <c r="I202" s="177" t="str">
        <f t="shared" ref="I202:I213" si="19">IFERROR(Q202,"")</f>
        <v/>
      </c>
      <c r="J202" s="112"/>
      <c r="K202" s="116"/>
      <c r="M202" s="182"/>
      <c r="N202" s="186">
        <v>0</v>
      </c>
      <c r="O202" s="188">
        <v>10.24</v>
      </c>
      <c r="P202" s="190" t="str">
        <f t="shared" ref="P202:P213" si="20">N202&amp;D202&amp;C202&amp;S202</f>
        <v>0</v>
      </c>
      <c r="Q202" s="191" t="e">
        <f>VLOOKUP(P202,補助基準額リスト!D:E,2,FALSE)</f>
        <v>#N/A</v>
      </c>
      <c r="S202" s="3" t="str">
        <f t="array" ref="S202">IFERROR(_xlfn.IFS(E202=12,12,E78202=30,30,E202="なし",0),"")</f>
        <v/>
      </c>
    </row>
    <row r="203" spans="1:19" s="3" customFormat="1" ht="20.25" customHeight="1">
      <c r="A203" s="157">
        <v>5</v>
      </c>
      <c r="B203" s="159"/>
      <c r="C203" s="160"/>
      <c r="D203" s="161"/>
      <c r="E203" s="162"/>
      <c r="F203" s="164"/>
      <c r="G203" s="170">
        <f t="shared" si="18"/>
        <v>0</v>
      </c>
      <c r="H203" s="173"/>
      <c r="I203" s="177" t="str">
        <f t="shared" si="19"/>
        <v/>
      </c>
      <c r="J203" s="113"/>
      <c r="K203" s="117"/>
      <c r="M203" s="182"/>
      <c r="N203" s="186">
        <v>1</v>
      </c>
      <c r="O203" s="188">
        <v>10.24</v>
      </c>
      <c r="P203" s="190" t="str">
        <f t="shared" si="20"/>
        <v>1</v>
      </c>
      <c r="Q203" s="191" t="e">
        <f>VLOOKUP(P203,補助基準額リスト!D:E,2,FALSE)</f>
        <v>#N/A</v>
      </c>
      <c r="S203" s="3" t="str">
        <f t="array" ref="S203">IFERROR(_xlfn.IFS(E203=12,12,E78203=30,30,E203="なし",0),"")</f>
        <v/>
      </c>
    </row>
    <row r="204" spans="1:19" s="3" customFormat="1" ht="20.25" customHeight="1">
      <c r="A204" s="157">
        <v>6</v>
      </c>
      <c r="B204" s="159"/>
      <c r="C204" s="160"/>
      <c r="D204" s="161"/>
      <c r="E204" s="162"/>
      <c r="F204" s="164"/>
      <c r="G204" s="170">
        <f t="shared" si="18"/>
        <v>0</v>
      </c>
      <c r="H204" s="173"/>
      <c r="I204" s="177" t="str">
        <f t="shared" si="19"/>
        <v/>
      </c>
      <c r="J204" s="113"/>
      <c r="K204" s="117"/>
      <c r="M204" s="182"/>
      <c r="N204" s="186">
        <v>2</v>
      </c>
      <c r="O204" s="188">
        <v>10.24</v>
      </c>
      <c r="P204" s="190" t="str">
        <f t="shared" si="20"/>
        <v>2</v>
      </c>
      <c r="Q204" s="191" t="e">
        <f>VLOOKUP(P204,補助基準額リスト!D:E,2,FALSE)</f>
        <v>#N/A</v>
      </c>
      <c r="S204" s="3" t="str">
        <f t="array" ref="S204">IFERROR(_xlfn.IFS(E204=12,12,E78204=30,30,E204="なし",0),"")</f>
        <v/>
      </c>
    </row>
    <row r="205" spans="1:19" s="3" customFormat="1" ht="20.25" customHeight="1">
      <c r="A205" s="157">
        <v>7</v>
      </c>
      <c r="B205" s="159"/>
      <c r="C205" s="160"/>
      <c r="D205" s="161"/>
      <c r="E205" s="162"/>
      <c r="F205" s="164"/>
      <c r="G205" s="170">
        <f t="shared" si="18"/>
        <v>0</v>
      </c>
      <c r="H205" s="173"/>
      <c r="I205" s="177" t="str">
        <f t="shared" si="19"/>
        <v/>
      </c>
      <c r="J205" s="113"/>
      <c r="K205" s="117"/>
      <c r="M205" s="182"/>
      <c r="N205" s="186">
        <v>2</v>
      </c>
      <c r="O205" s="188">
        <v>10.24</v>
      </c>
      <c r="P205" s="190" t="str">
        <f t="shared" si="20"/>
        <v>2</v>
      </c>
      <c r="Q205" s="191" t="e">
        <f>VLOOKUP(P205,補助基準額リスト!D:E,2,FALSE)</f>
        <v>#N/A</v>
      </c>
      <c r="S205" s="3" t="str">
        <f t="array" ref="S205">IFERROR(_xlfn.IFS(E205=12,12,E78205=30,30,E205="なし",0),"")</f>
        <v/>
      </c>
    </row>
    <row r="206" spans="1:19" s="3" customFormat="1" ht="20.25" customHeight="1">
      <c r="A206" s="157">
        <v>8</v>
      </c>
      <c r="B206" s="159"/>
      <c r="C206" s="160"/>
      <c r="D206" s="161"/>
      <c r="E206" s="162"/>
      <c r="F206" s="164"/>
      <c r="G206" s="170">
        <f t="shared" si="18"/>
        <v>0</v>
      </c>
      <c r="H206" s="173"/>
      <c r="I206" s="177" t="str">
        <f t="shared" si="19"/>
        <v/>
      </c>
      <c r="J206" s="113"/>
      <c r="K206" s="117"/>
      <c r="M206" s="182"/>
      <c r="N206" s="186">
        <v>2</v>
      </c>
      <c r="O206" s="188">
        <v>10.24</v>
      </c>
      <c r="P206" s="190" t="str">
        <f t="shared" si="20"/>
        <v>2</v>
      </c>
      <c r="Q206" s="191" t="e">
        <f>VLOOKUP(P206,補助基準額リスト!D:E,2,FALSE)</f>
        <v>#N/A</v>
      </c>
      <c r="S206" s="3" t="str">
        <f t="array" ref="S206">IFERROR(_xlfn.IFS(E206=12,12,E78206=30,30,E206="なし",0),"")</f>
        <v/>
      </c>
    </row>
    <row r="207" spans="1:19" s="3" customFormat="1" ht="20.25" customHeight="1">
      <c r="A207" s="157">
        <v>9</v>
      </c>
      <c r="B207" s="159"/>
      <c r="C207" s="160"/>
      <c r="D207" s="161"/>
      <c r="E207" s="162"/>
      <c r="F207" s="164"/>
      <c r="G207" s="170">
        <f t="shared" si="18"/>
        <v>0</v>
      </c>
      <c r="H207" s="173"/>
      <c r="I207" s="177" t="str">
        <f t="shared" si="19"/>
        <v/>
      </c>
      <c r="J207" s="113"/>
      <c r="K207" s="117"/>
      <c r="M207" s="182"/>
      <c r="N207" s="186">
        <v>2</v>
      </c>
      <c r="O207" s="188">
        <v>10.24</v>
      </c>
      <c r="P207" s="190" t="str">
        <f t="shared" si="20"/>
        <v>2</v>
      </c>
      <c r="Q207" s="191" t="e">
        <f>VLOOKUP(P207,補助基準額リスト!D:E,2,FALSE)</f>
        <v>#N/A</v>
      </c>
      <c r="S207" s="3" t="str">
        <f t="array" ref="S207">IFERROR(_xlfn.IFS(E207=12,12,E78207=30,30,E207="なし",0),"")</f>
        <v/>
      </c>
    </row>
    <row r="208" spans="1:19" s="3" customFormat="1" ht="20.25" customHeight="1">
      <c r="A208" s="157">
        <v>10</v>
      </c>
      <c r="B208" s="159"/>
      <c r="C208" s="160"/>
      <c r="D208" s="161"/>
      <c r="E208" s="162"/>
      <c r="F208" s="164"/>
      <c r="G208" s="170">
        <f t="shared" si="18"/>
        <v>0</v>
      </c>
      <c r="H208" s="173"/>
      <c r="I208" s="177" t="str">
        <f t="shared" si="19"/>
        <v/>
      </c>
      <c r="J208" s="113"/>
      <c r="K208" s="117"/>
      <c r="M208" s="182"/>
      <c r="N208" s="186">
        <v>2</v>
      </c>
      <c r="O208" s="188">
        <v>10.24</v>
      </c>
      <c r="P208" s="190" t="str">
        <f t="shared" si="20"/>
        <v>2</v>
      </c>
      <c r="Q208" s="191" t="e">
        <f>VLOOKUP(P208,補助基準額リスト!D:E,2,FALSE)</f>
        <v>#N/A</v>
      </c>
      <c r="S208" s="3" t="str">
        <f t="array" ref="S208">IFERROR(_xlfn.IFS(E208=12,12,E78208=30,30,E208="なし",0),"")</f>
        <v/>
      </c>
    </row>
    <row r="209" spans="1:19" s="3" customFormat="1" ht="20.25" customHeight="1">
      <c r="A209" s="157">
        <v>11</v>
      </c>
      <c r="B209" s="159"/>
      <c r="C209" s="160"/>
      <c r="D209" s="161"/>
      <c r="E209" s="162"/>
      <c r="F209" s="164"/>
      <c r="G209" s="170">
        <f t="shared" si="18"/>
        <v>0</v>
      </c>
      <c r="H209" s="173"/>
      <c r="I209" s="177" t="str">
        <f t="shared" si="19"/>
        <v/>
      </c>
      <c r="J209" s="113"/>
      <c r="K209" s="117"/>
      <c r="M209" s="182"/>
      <c r="N209" s="186">
        <v>2</v>
      </c>
      <c r="O209" s="188">
        <v>10.24</v>
      </c>
      <c r="P209" s="190" t="str">
        <f t="shared" si="20"/>
        <v>2</v>
      </c>
      <c r="Q209" s="191" t="e">
        <f>VLOOKUP(P209,補助基準額リスト!D:E,2,FALSE)</f>
        <v>#N/A</v>
      </c>
      <c r="S209" s="3" t="str">
        <f t="array" ref="S209">IFERROR(_xlfn.IFS(E209=12,12,E78209=30,30,E209="なし",0),"")</f>
        <v/>
      </c>
    </row>
    <row r="210" spans="1:19" s="3" customFormat="1" ht="20.25" customHeight="1">
      <c r="A210" s="157">
        <v>12</v>
      </c>
      <c r="B210" s="159"/>
      <c r="C210" s="160"/>
      <c r="D210" s="161"/>
      <c r="E210" s="162"/>
      <c r="F210" s="164"/>
      <c r="G210" s="170">
        <f t="shared" si="18"/>
        <v>0</v>
      </c>
      <c r="H210" s="173"/>
      <c r="I210" s="177" t="str">
        <f t="shared" si="19"/>
        <v/>
      </c>
      <c r="J210" s="113"/>
      <c r="K210" s="117"/>
      <c r="M210" s="182"/>
      <c r="N210" s="186">
        <v>2</v>
      </c>
      <c r="O210" s="188">
        <v>10.24</v>
      </c>
      <c r="P210" s="190" t="str">
        <f t="shared" si="20"/>
        <v>2</v>
      </c>
      <c r="Q210" s="191" t="e">
        <f>VLOOKUP(P210,補助基準額リスト!D:E,2,FALSE)</f>
        <v>#N/A</v>
      </c>
      <c r="S210" s="3" t="str">
        <f t="array" ref="S210">IFERROR(_xlfn.IFS(E210=12,12,E78210=30,30,E210="なし",0),"")</f>
        <v/>
      </c>
    </row>
    <row r="211" spans="1:19" s="3" customFormat="1" ht="20.25" customHeight="1">
      <c r="A211" s="157">
        <v>1</v>
      </c>
      <c r="B211" s="159"/>
      <c r="C211" s="160"/>
      <c r="D211" s="161"/>
      <c r="E211" s="162"/>
      <c r="F211" s="164"/>
      <c r="G211" s="170">
        <f t="shared" si="18"/>
        <v>0</v>
      </c>
      <c r="H211" s="173"/>
      <c r="I211" s="177" t="str">
        <f t="shared" si="19"/>
        <v/>
      </c>
      <c r="J211" s="113"/>
      <c r="K211" s="117"/>
      <c r="M211" s="182"/>
      <c r="N211" s="186">
        <v>2</v>
      </c>
      <c r="O211" s="188">
        <v>10.24</v>
      </c>
      <c r="P211" s="190" t="str">
        <f t="shared" si="20"/>
        <v>2</v>
      </c>
      <c r="Q211" s="191" t="e">
        <f>VLOOKUP(P211,補助基準額リスト!D:E,2,FALSE)</f>
        <v>#N/A</v>
      </c>
      <c r="S211" s="3" t="str">
        <f t="array" ref="S211">IFERROR(_xlfn.IFS(E211=12,12,E78211=30,30,E211="なし",0),"")</f>
        <v/>
      </c>
    </row>
    <row r="212" spans="1:19" s="3" customFormat="1" ht="20.25" customHeight="1">
      <c r="A212" s="157">
        <v>2</v>
      </c>
      <c r="B212" s="159"/>
      <c r="C212" s="160"/>
      <c r="D212" s="161"/>
      <c r="E212" s="162"/>
      <c r="F212" s="164"/>
      <c r="G212" s="170">
        <f t="shared" si="18"/>
        <v>0</v>
      </c>
      <c r="H212" s="173"/>
      <c r="I212" s="177" t="str">
        <f t="shared" si="19"/>
        <v/>
      </c>
      <c r="J212" s="113"/>
      <c r="K212" s="117"/>
      <c r="M212" s="182"/>
      <c r="N212" s="186">
        <v>2</v>
      </c>
      <c r="O212" s="188">
        <v>10.24</v>
      </c>
      <c r="P212" s="190" t="str">
        <f t="shared" si="20"/>
        <v>2</v>
      </c>
      <c r="Q212" s="191" t="e">
        <f>VLOOKUP(P212,補助基準額リスト!D:E,2,FALSE)</f>
        <v>#N/A</v>
      </c>
      <c r="S212" s="3" t="str">
        <f t="array" ref="S212">IFERROR(_xlfn.IFS(E212=12,12,E78212=30,30,E212="なし",0),"")</f>
        <v/>
      </c>
    </row>
    <row r="213" spans="1:19" s="3" customFormat="1" ht="20.25" customHeight="1">
      <c r="A213" s="157">
        <v>3</v>
      </c>
      <c r="B213" s="159"/>
      <c r="C213" s="160"/>
      <c r="D213" s="161"/>
      <c r="E213" s="162"/>
      <c r="F213" s="164"/>
      <c r="G213" s="170">
        <f t="shared" si="18"/>
        <v>0</v>
      </c>
      <c r="H213" s="173"/>
      <c r="I213" s="177" t="str">
        <f t="shared" si="19"/>
        <v/>
      </c>
      <c r="J213" s="114"/>
      <c r="K213" s="118"/>
      <c r="M213" s="182"/>
      <c r="N213" s="186">
        <v>2</v>
      </c>
      <c r="O213" s="188">
        <v>10.24</v>
      </c>
      <c r="P213" s="190" t="str">
        <f t="shared" si="20"/>
        <v>2</v>
      </c>
      <c r="Q213" s="191" t="e">
        <f>VLOOKUP(P213,補助基準額リスト!D:E,2,FALSE)</f>
        <v>#N/A</v>
      </c>
      <c r="S213" s="3" t="str">
        <f t="array" ref="S213">IFERROR(_xlfn.IFS(E213=12,12,E78213=30,30,E213="なし",0),"")</f>
        <v/>
      </c>
    </row>
    <row r="214" spans="1:19" s="3" customFormat="1" ht="20.25" customHeight="1">
      <c r="A214" s="22" t="s">
        <v>63</v>
      </c>
      <c r="B214" s="35"/>
      <c r="C214" s="35"/>
      <c r="D214" s="35"/>
      <c r="E214" s="163"/>
      <c r="F214" s="166">
        <f>SUM(F202:F213)</f>
        <v>0</v>
      </c>
      <c r="G214" s="166">
        <f>SUM(G202:G213)</f>
        <v>0</v>
      </c>
      <c r="H214" s="175"/>
      <c r="I214" s="179">
        <f>SUM(I202:I213)</f>
        <v>0</v>
      </c>
      <c r="J214" s="175"/>
      <c r="K214" s="179">
        <f>I214-G214</f>
        <v>0</v>
      </c>
      <c r="M214" s="183"/>
      <c r="O214" s="183"/>
    </row>
    <row r="215" spans="1:19" ht="6.75" customHeight="1"/>
    <row r="216" spans="1:19" ht="20.25" customHeight="1">
      <c r="A216" s="158" t="s">
        <v>82</v>
      </c>
    </row>
    <row r="217" spans="1:19" ht="20.25" customHeight="1"/>
  </sheetData>
  <mergeCells count="91">
    <mergeCell ref="J6:K6"/>
    <mergeCell ref="F7:G7"/>
    <mergeCell ref="H8:I8"/>
    <mergeCell ref="J8:K8"/>
    <mergeCell ref="H9:I9"/>
    <mergeCell ref="J9:K9"/>
    <mergeCell ref="J37:K37"/>
    <mergeCell ref="F38:G38"/>
    <mergeCell ref="H39:I39"/>
    <mergeCell ref="J39:K39"/>
    <mergeCell ref="H40:I40"/>
    <mergeCell ref="J40:K40"/>
    <mergeCell ref="J68:K68"/>
    <mergeCell ref="F69:G69"/>
    <mergeCell ref="H70:I70"/>
    <mergeCell ref="J70:K70"/>
    <mergeCell ref="H71:I71"/>
    <mergeCell ref="J71:K71"/>
    <mergeCell ref="J99:K99"/>
    <mergeCell ref="F100:G100"/>
    <mergeCell ref="H101:I101"/>
    <mergeCell ref="J101:K101"/>
    <mergeCell ref="H102:I102"/>
    <mergeCell ref="J102:K102"/>
    <mergeCell ref="J130:K130"/>
    <mergeCell ref="F131:G131"/>
    <mergeCell ref="H132:I132"/>
    <mergeCell ref="J132:K132"/>
    <mergeCell ref="H133:I133"/>
    <mergeCell ref="J133:K133"/>
    <mergeCell ref="J161:K161"/>
    <mergeCell ref="F162:G162"/>
    <mergeCell ref="H163:I163"/>
    <mergeCell ref="J163:K163"/>
    <mergeCell ref="H164:I164"/>
    <mergeCell ref="J164:K164"/>
    <mergeCell ref="J192:K192"/>
    <mergeCell ref="F193:G193"/>
    <mergeCell ref="H194:I194"/>
    <mergeCell ref="J194:K194"/>
    <mergeCell ref="H195:I195"/>
    <mergeCell ref="J195:K195"/>
    <mergeCell ref="G9:G14"/>
    <mergeCell ref="G40:G45"/>
    <mergeCell ref="G71:G76"/>
    <mergeCell ref="G102:G107"/>
    <mergeCell ref="G133:G138"/>
    <mergeCell ref="G164:G169"/>
    <mergeCell ref="G195:G200"/>
    <mergeCell ref="M8:M15"/>
    <mergeCell ref="N8:N15"/>
    <mergeCell ref="O8:O15"/>
    <mergeCell ref="P8:P15"/>
    <mergeCell ref="Q8:Q15"/>
    <mergeCell ref="J16:K27"/>
    <mergeCell ref="M39:M46"/>
    <mergeCell ref="N39:N46"/>
    <mergeCell ref="O39:O46"/>
    <mergeCell ref="P39:P46"/>
    <mergeCell ref="Q39:Q46"/>
    <mergeCell ref="J47:K58"/>
    <mergeCell ref="M70:M77"/>
    <mergeCell ref="N70:N77"/>
    <mergeCell ref="O70:O77"/>
    <mergeCell ref="P70:P77"/>
    <mergeCell ref="Q70:Q77"/>
    <mergeCell ref="J78:K89"/>
    <mergeCell ref="M101:M108"/>
    <mergeCell ref="N101:N108"/>
    <mergeCell ref="O101:O108"/>
    <mergeCell ref="P101:P108"/>
    <mergeCell ref="Q101:Q108"/>
    <mergeCell ref="J109:K120"/>
    <mergeCell ref="M132:M139"/>
    <mergeCell ref="N132:N139"/>
    <mergeCell ref="O132:O139"/>
    <mergeCell ref="P132:P139"/>
    <mergeCell ref="Q132:Q139"/>
    <mergeCell ref="J140:K151"/>
    <mergeCell ref="M163:M170"/>
    <mergeCell ref="N163:N170"/>
    <mergeCell ref="O163:O170"/>
    <mergeCell ref="P163:P170"/>
    <mergeCell ref="Q163:Q170"/>
    <mergeCell ref="J171:K182"/>
    <mergeCell ref="M194:M201"/>
    <mergeCell ref="N194:N201"/>
    <mergeCell ref="O194:O201"/>
    <mergeCell ref="P194:P201"/>
    <mergeCell ref="Q194:Q201"/>
    <mergeCell ref="J202:K213"/>
  </mergeCells>
  <phoneticPr fontId="2"/>
  <pageMargins left="0.75" right="0.75" top="1" bottom="1" header="0.51200000000000001" footer="0.51200000000000001"/>
  <pageSetup paperSize="9" fitToWidth="1" fitToHeight="0" orientation="landscape" usePrinterDefaults="1" r:id="rId1"/>
  <headerFooter alignWithMargins="0"/>
  <rowBreaks count="6" manualBreakCount="6">
    <brk id="31" max="16383" man="1"/>
    <brk id="62" max="16383" man="1"/>
    <brk id="93" max="16383" man="1"/>
    <brk id="124" max="16383" man="1"/>
    <brk id="155" max="16383" man="1"/>
    <brk id="18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4" tint="0.8"/>
  </sheetPr>
  <dimension ref="A2:I26"/>
  <sheetViews>
    <sheetView zoomScale="75" zoomScaleNormal="75" workbookViewId="0">
      <selection activeCell="H18" sqref="H18"/>
    </sheetView>
  </sheetViews>
  <sheetFormatPr defaultRowHeight="13.5"/>
  <cols>
    <col min="1" max="1" width="10.625" style="1" customWidth="1"/>
    <col min="2" max="7" width="17.125" style="1" customWidth="1"/>
    <col min="8" max="8" width="12.75" style="1" customWidth="1"/>
    <col min="9" max="16384" width="9" style="1" customWidth="1"/>
  </cols>
  <sheetData>
    <row r="2" spans="1:9">
      <c r="A2" s="1" t="s">
        <v>30</v>
      </c>
    </row>
    <row r="3" spans="1:9" ht="13.15" customHeight="1">
      <c r="C3" s="199" t="s">
        <v>33</v>
      </c>
      <c r="D3" s="199"/>
      <c r="E3" s="199"/>
      <c r="F3" s="199"/>
      <c r="G3" s="3"/>
      <c r="H3" s="3"/>
      <c r="I3" s="3"/>
    </row>
    <row r="4" spans="1:9" ht="13.15" customHeight="1">
      <c r="A4" s="1" t="s">
        <v>55</v>
      </c>
    </row>
    <row r="5" spans="1:9">
      <c r="F5" s="62" t="s">
        <v>35</v>
      </c>
      <c r="G5" s="201">
        <f>'①基礎情報'!C13</f>
        <v>0</v>
      </c>
      <c r="H5" s="201"/>
      <c r="I5" s="18"/>
    </row>
    <row r="6" spans="1:9" ht="9" customHeight="1"/>
    <row r="7" spans="1:9">
      <c r="G7" s="202" t="s">
        <v>2</v>
      </c>
      <c r="H7" s="202"/>
    </row>
    <row r="8" spans="1:9">
      <c r="A8" s="192"/>
      <c r="B8" s="194"/>
      <c r="C8" s="194" t="s">
        <v>36</v>
      </c>
      <c r="D8" s="194"/>
      <c r="E8" s="194"/>
      <c r="F8" s="194"/>
      <c r="G8" s="194" t="s">
        <v>51</v>
      </c>
      <c r="H8" s="192"/>
    </row>
    <row r="9" spans="1:9">
      <c r="A9" s="20" t="s">
        <v>40</v>
      </c>
      <c r="B9" s="195" t="s">
        <v>36</v>
      </c>
      <c r="C9" s="195" t="s">
        <v>42</v>
      </c>
      <c r="D9" s="195" t="s">
        <v>36</v>
      </c>
      <c r="E9" s="195" t="s">
        <v>50</v>
      </c>
      <c r="F9" s="195" t="s">
        <v>36</v>
      </c>
      <c r="G9" s="195" t="s">
        <v>52</v>
      </c>
      <c r="H9" s="20" t="s">
        <v>61</v>
      </c>
    </row>
    <row r="10" spans="1:9">
      <c r="A10" s="20"/>
      <c r="B10" s="195" t="s">
        <v>38</v>
      </c>
      <c r="C10" s="195" t="s">
        <v>44</v>
      </c>
      <c r="D10" s="195" t="s">
        <v>47</v>
      </c>
      <c r="E10" s="195" t="s">
        <v>87</v>
      </c>
      <c r="F10" s="195" t="s">
        <v>41</v>
      </c>
      <c r="G10" s="195" t="s">
        <v>54</v>
      </c>
      <c r="H10" s="20"/>
    </row>
    <row r="11" spans="1:9">
      <c r="A11" s="193"/>
      <c r="B11" s="196" t="s">
        <v>57</v>
      </c>
      <c r="C11" s="196" t="s">
        <v>56</v>
      </c>
      <c r="D11" s="196" t="s">
        <v>60</v>
      </c>
      <c r="E11" s="196" t="s">
        <v>13</v>
      </c>
      <c r="F11" s="196" t="s">
        <v>45</v>
      </c>
      <c r="G11" s="196" t="s">
        <v>11</v>
      </c>
      <c r="H11" s="193"/>
    </row>
    <row r="12" spans="1:9" ht="23.25" customHeight="1">
      <c r="A12" s="22">
        <v>1</v>
      </c>
      <c r="B12" s="197"/>
      <c r="C12" s="197">
        <v>0</v>
      </c>
      <c r="D12" s="200">
        <f>'②所要額見込調書（その2）'!F28</f>
        <v>0</v>
      </c>
      <c r="E12" s="200">
        <f t="shared" ref="E12:E18" si="0">MAX(B12-C12-D12,0)</f>
        <v>0</v>
      </c>
      <c r="F12" s="200">
        <f>IF('②所要額見込調書（その2）'!K28&lt;0,0,'②所要額見込調書（その2）'!K28)</f>
        <v>0</v>
      </c>
      <c r="G12" s="200">
        <f t="shared" ref="G12:G18" si="1">MIN(E12,F12)</f>
        <v>0</v>
      </c>
      <c r="H12" s="204">
        <f>'②所要額見込調書（その2）'!G4</f>
        <v>0</v>
      </c>
    </row>
    <row r="13" spans="1:9" ht="23.25" customHeight="1">
      <c r="A13" s="22">
        <v>2</v>
      </c>
      <c r="B13" s="197"/>
      <c r="C13" s="197">
        <v>0</v>
      </c>
      <c r="D13" s="200">
        <f>'②所要額見込調書（その2）'!F59</f>
        <v>0</v>
      </c>
      <c r="E13" s="200">
        <f t="shared" si="0"/>
        <v>0</v>
      </c>
      <c r="F13" s="200">
        <f>IF('②所要額見込調書（その2）'!K59&lt;0,0,'②所要額見込調書（その2）'!K59)</f>
        <v>0</v>
      </c>
      <c r="G13" s="200">
        <f t="shared" si="1"/>
        <v>0</v>
      </c>
      <c r="H13" s="204">
        <f>'②所要額見込調書（その2）'!G35</f>
        <v>0</v>
      </c>
    </row>
    <row r="14" spans="1:9" ht="23.25" customHeight="1">
      <c r="A14" s="22">
        <v>3</v>
      </c>
      <c r="B14" s="197"/>
      <c r="C14" s="197">
        <v>0</v>
      </c>
      <c r="D14" s="200">
        <f>'②所要額見込調書（その2）'!F90</f>
        <v>0</v>
      </c>
      <c r="E14" s="200">
        <f t="shared" si="0"/>
        <v>0</v>
      </c>
      <c r="F14" s="200">
        <f>IF('②所要額見込調書（その2）'!K90&lt;0,0,'②所要額見込調書（その2）'!K90)</f>
        <v>0</v>
      </c>
      <c r="G14" s="200">
        <f t="shared" si="1"/>
        <v>0</v>
      </c>
      <c r="H14" s="204">
        <f>'②所要額見込調書（その2）'!G66</f>
        <v>0</v>
      </c>
    </row>
    <row r="15" spans="1:9" ht="23.25" customHeight="1">
      <c r="A15" s="22">
        <v>4</v>
      </c>
      <c r="B15" s="197"/>
      <c r="C15" s="197">
        <v>0</v>
      </c>
      <c r="D15" s="200">
        <f>'②所要額見込調書（その2）'!F121</f>
        <v>0</v>
      </c>
      <c r="E15" s="200">
        <f t="shared" si="0"/>
        <v>0</v>
      </c>
      <c r="F15" s="200">
        <f>IF('②所要額見込調書（その2）'!K121&lt;0,0,'②所要額見込調書（その2）'!K121)</f>
        <v>0</v>
      </c>
      <c r="G15" s="200">
        <f t="shared" si="1"/>
        <v>0</v>
      </c>
      <c r="H15" s="204">
        <f>'②所要額見込調書（その2）'!G97</f>
        <v>0</v>
      </c>
    </row>
    <row r="16" spans="1:9" ht="23.25" customHeight="1">
      <c r="A16" s="22">
        <v>5</v>
      </c>
      <c r="B16" s="197"/>
      <c r="C16" s="197">
        <v>0</v>
      </c>
      <c r="D16" s="200">
        <f>'②所要額見込調書（その2）'!F152</f>
        <v>0</v>
      </c>
      <c r="E16" s="200">
        <f t="shared" si="0"/>
        <v>0</v>
      </c>
      <c r="F16" s="200">
        <f>IF('②所要額見込調書（その2）'!K152&lt;0,0,'②所要額見込調書（その2）'!K152)</f>
        <v>0</v>
      </c>
      <c r="G16" s="200">
        <f t="shared" si="1"/>
        <v>0</v>
      </c>
      <c r="H16" s="204">
        <f>'②所要額見込調書（その2）'!G128</f>
        <v>0</v>
      </c>
    </row>
    <row r="17" spans="1:8" ht="23.25" customHeight="1">
      <c r="A17" s="22">
        <v>6</v>
      </c>
      <c r="B17" s="197"/>
      <c r="C17" s="197">
        <v>0</v>
      </c>
      <c r="D17" s="200">
        <f>'②所要額見込調書（その2）'!F183</f>
        <v>0</v>
      </c>
      <c r="E17" s="200">
        <f t="shared" si="0"/>
        <v>0</v>
      </c>
      <c r="F17" s="200">
        <f>IF('②所要額見込調書（その2）'!K183&lt;0,0,'②所要額見込調書（その2）'!K183)</f>
        <v>0</v>
      </c>
      <c r="G17" s="200">
        <f t="shared" si="1"/>
        <v>0</v>
      </c>
      <c r="H17" s="204">
        <f>'②所要額見込調書（その2）'!G159</f>
        <v>0</v>
      </c>
    </row>
    <row r="18" spans="1:8" ht="23.25" customHeight="1">
      <c r="A18" s="22">
        <v>7</v>
      </c>
      <c r="B18" s="197"/>
      <c r="C18" s="197">
        <v>0</v>
      </c>
      <c r="D18" s="200">
        <f>'②所要額見込調書（その2）'!F214</f>
        <v>0</v>
      </c>
      <c r="E18" s="200">
        <f t="shared" si="0"/>
        <v>0</v>
      </c>
      <c r="F18" s="200">
        <f>IF('②所要額見込調書（その2）'!K214&lt;0,0,'②所要額見込調書（その2）'!K214)</f>
        <v>0</v>
      </c>
      <c r="G18" s="200">
        <f t="shared" si="1"/>
        <v>0</v>
      </c>
      <c r="H18" s="204">
        <f>'②所要額見込調書（その2）'!G190</f>
        <v>0</v>
      </c>
    </row>
    <row r="19" spans="1:8" ht="23.25" customHeight="1">
      <c r="A19" s="22" t="s">
        <v>63</v>
      </c>
      <c r="B19" s="198"/>
      <c r="C19" s="198"/>
      <c r="D19" s="198"/>
      <c r="E19" s="198"/>
      <c r="F19" s="198"/>
      <c r="G19" s="166">
        <f>SUM(G12:G18)</f>
        <v>0</v>
      </c>
      <c r="H19" s="198"/>
    </row>
    <row r="20" spans="1:8" ht="7.5" customHeight="1"/>
    <row r="21" spans="1:8" ht="20.25" customHeight="1">
      <c r="A21" s="1" t="s">
        <v>66</v>
      </c>
      <c r="G21" s="203" t="str">
        <f>TEXT(G19,"#,###")</f>
        <v/>
      </c>
    </row>
    <row r="22" spans="1:8" ht="20.25" customHeight="1">
      <c r="A22" s="1" t="s">
        <v>67</v>
      </c>
    </row>
    <row r="23" spans="1:8" ht="20.25" customHeight="1">
      <c r="A23" s="1" t="s">
        <v>135</v>
      </c>
    </row>
    <row r="24" spans="1:8" ht="20.25" customHeight="1">
      <c r="A24" s="1" t="s">
        <v>128</v>
      </c>
    </row>
    <row r="25" spans="1:8" ht="20.25" customHeight="1">
      <c r="A25" s="1" t="s">
        <v>1</v>
      </c>
    </row>
    <row r="26" spans="1:8" ht="20.25" customHeight="1">
      <c r="A26" s="1" t="s">
        <v>4</v>
      </c>
    </row>
    <row r="27" spans="1:8" ht="20.25" customHeight="1"/>
  </sheetData>
  <mergeCells count="5">
    <mergeCell ref="C3:F3"/>
    <mergeCell ref="G5:H5"/>
    <mergeCell ref="G7:H7"/>
    <mergeCell ref="A9:A10"/>
    <mergeCell ref="H9:H10"/>
  </mergeCells>
  <phoneticPr fontId="2"/>
  <pageMargins left="0.75" right="0.75" top="1" bottom="1" header="0.51200000000000001" footer="0.51200000000000001"/>
  <pageSetup paperSize="9" fitToWidth="1" fitToHeight="1" orientation="landscape"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2:K31"/>
  <sheetViews>
    <sheetView view="pageBreakPreview" zoomScaleSheetLayoutView="100" workbookViewId="0">
      <selection activeCell="I29" sqref="I29"/>
    </sheetView>
  </sheetViews>
  <sheetFormatPr defaultRowHeight="14.25"/>
  <cols>
    <col min="1" max="1" width="3.5" style="205" customWidth="1"/>
    <col min="2" max="4" width="9" style="205" customWidth="1"/>
    <col min="5" max="5" width="8.125" style="205" customWidth="1"/>
    <col min="6" max="6" width="9" style="205" customWidth="1"/>
    <col min="7" max="7" width="11.5" style="205" customWidth="1"/>
    <col min="8" max="8" width="9" style="205" customWidth="1"/>
    <col min="9" max="9" width="4.875" style="205" customWidth="1"/>
    <col min="10" max="16384" width="9" style="205" customWidth="1"/>
  </cols>
  <sheetData>
    <row r="2" spans="1:11">
      <c r="A2" s="205" t="s">
        <v>12</v>
      </c>
    </row>
    <row r="4" spans="1:11">
      <c r="H4" s="213"/>
      <c r="I4" s="213"/>
      <c r="J4" s="213"/>
      <c r="K4" s="213"/>
    </row>
    <row r="5" spans="1:11">
      <c r="H5" s="217" t="s">
        <v>184</v>
      </c>
      <c r="I5" s="217"/>
      <c r="J5" s="217"/>
      <c r="K5" s="217"/>
    </row>
    <row r="6" spans="1:11" ht="24.75" customHeight="1"/>
    <row r="7" spans="1:11">
      <c r="A7" s="205" t="s">
        <v>165</v>
      </c>
    </row>
    <row r="8" spans="1:11" ht="21.75" customHeight="1"/>
    <row r="9" spans="1:11" ht="9.75" customHeight="1">
      <c r="F9" s="212"/>
      <c r="G9" s="215" t="s">
        <v>7</v>
      </c>
      <c r="H9" s="218">
        <f>'①基礎情報'!C8</f>
        <v>0</v>
      </c>
      <c r="I9" s="218"/>
      <c r="J9" s="218"/>
      <c r="K9" s="218"/>
    </row>
    <row r="10" spans="1:11" ht="9.75" customHeight="1">
      <c r="F10" s="212"/>
      <c r="G10" s="215"/>
      <c r="H10" s="218"/>
      <c r="I10" s="218"/>
      <c r="J10" s="218"/>
      <c r="K10" s="218"/>
    </row>
    <row r="11" spans="1:11" ht="9.75" customHeight="1">
      <c r="F11" s="213" t="s">
        <v>10</v>
      </c>
      <c r="G11" s="215" t="s">
        <v>5</v>
      </c>
      <c r="H11" s="218">
        <f>'①基礎情報'!C9</f>
        <v>0</v>
      </c>
      <c r="I11" s="218"/>
      <c r="J11" s="218"/>
      <c r="K11" s="218"/>
    </row>
    <row r="12" spans="1:11" ht="9.75" customHeight="1">
      <c r="F12" s="213"/>
      <c r="G12" s="215"/>
      <c r="H12" s="218"/>
      <c r="I12" s="218"/>
      <c r="J12" s="218"/>
      <c r="K12" s="218"/>
    </row>
    <row r="13" spans="1:11" ht="9.75" customHeight="1">
      <c r="F13" s="212"/>
      <c r="G13" s="216" t="s">
        <v>24</v>
      </c>
      <c r="H13" s="218">
        <f>'①基礎情報'!C10</f>
        <v>0</v>
      </c>
      <c r="I13" s="218"/>
      <c r="J13" s="218"/>
      <c r="K13" s="213" t="s">
        <v>166</v>
      </c>
    </row>
    <row r="14" spans="1:11" ht="9.75" customHeight="1">
      <c r="F14" s="212"/>
      <c r="G14" s="216"/>
      <c r="H14" s="218"/>
      <c r="I14" s="218"/>
      <c r="J14" s="218"/>
      <c r="K14" s="213"/>
    </row>
    <row r="15" spans="1:11" ht="57.75" customHeight="1"/>
    <row r="17" spans="2:10">
      <c r="B17" s="206"/>
      <c r="C17" s="210" t="s">
        <v>134</v>
      </c>
      <c r="D17" s="210"/>
      <c r="E17" s="210"/>
      <c r="F17" s="210"/>
      <c r="G17" s="210"/>
      <c r="H17" s="210"/>
      <c r="I17" s="210"/>
      <c r="J17" s="206"/>
    </row>
    <row r="18" spans="2:10">
      <c r="B18" s="206"/>
      <c r="C18" s="206"/>
      <c r="D18" s="206"/>
      <c r="E18" s="206"/>
      <c r="F18" s="206"/>
      <c r="G18" s="206"/>
      <c r="H18" s="206"/>
      <c r="I18" s="206"/>
      <c r="J18" s="206"/>
    </row>
    <row r="19" spans="2:10">
      <c r="B19" s="207" t="s">
        <v>138</v>
      </c>
      <c r="C19" s="207"/>
      <c r="D19" s="207"/>
      <c r="E19" s="207"/>
      <c r="F19" s="207"/>
      <c r="G19" s="207"/>
      <c r="H19" s="207"/>
      <c r="I19" s="207"/>
      <c r="J19" s="207"/>
    </row>
    <row r="20" spans="2:10" ht="9" customHeight="1">
      <c r="B20" s="206"/>
      <c r="C20" s="206"/>
      <c r="D20" s="206"/>
      <c r="E20" s="206"/>
      <c r="F20" s="206"/>
      <c r="G20" s="206"/>
      <c r="H20" s="206"/>
      <c r="I20" s="206"/>
      <c r="J20" s="206"/>
    </row>
    <row r="21" spans="2:10">
      <c r="B21" s="208" t="s">
        <v>139</v>
      </c>
      <c r="C21" s="208"/>
      <c r="D21" s="208"/>
      <c r="E21" s="208"/>
      <c r="F21" s="208"/>
      <c r="G21" s="208"/>
      <c r="H21" s="208"/>
      <c r="I21" s="208"/>
      <c r="J21" s="208"/>
    </row>
    <row r="22" spans="2:10" ht="9" customHeight="1">
      <c r="B22" s="206"/>
      <c r="C22" s="206"/>
      <c r="D22" s="206"/>
      <c r="E22" s="206"/>
      <c r="F22" s="206"/>
      <c r="G22" s="206"/>
      <c r="H22" s="206"/>
      <c r="I22" s="206"/>
      <c r="J22" s="206"/>
    </row>
    <row r="23" spans="2:10">
      <c r="B23" s="209" t="s">
        <v>140</v>
      </c>
      <c r="C23" s="209"/>
      <c r="D23" s="209"/>
      <c r="E23" s="209"/>
      <c r="F23" s="209"/>
      <c r="G23" s="209"/>
      <c r="H23" s="209"/>
      <c r="I23" s="209"/>
      <c r="J23" s="209"/>
    </row>
    <row r="25" spans="2:10" ht="26.25" customHeight="1"/>
    <row r="27" spans="2:10">
      <c r="B27" s="205" t="s">
        <v>25</v>
      </c>
      <c r="E27" s="209">
        <f>'①基礎情報'!C13</f>
        <v>0</v>
      </c>
      <c r="F27" s="209"/>
      <c r="G27" s="209"/>
      <c r="H27" s="209"/>
    </row>
    <row r="28" spans="2:10" ht="9" customHeight="1"/>
    <row r="29" spans="2:10">
      <c r="B29" s="205" t="s">
        <v>27</v>
      </c>
      <c r="E29" s="211" t="str">
        <f>"金　"&amp;'③所要額見込調書（その１）'!G21&amp;"　円"</f>
        <v>金　　円</v>
      </c>
      <c r="F29" s="214"/>
      <c r="G29" s="214"/>
      <c r="H29" s="219"/>
    </row>
    <row r="30" spans="2:10" ht="9" customHeight="1"/>
    <row r="31" spans="2:10">
      <c r="B31" s="205" t="s">
        <v>29</v>
      </c>
      <c r="E31" s="205" t="s">
        <v>167</v>
      </c>
    </row>
  </sheetData>
  <mergeCells count="15">
    <mergeCell ref="H4:K4"/>
    <mergeCell ref="H5:K5"/>
    <mergeCell ref="C17:H17"/>
    <mergeCell ref="B19:J19"/>
    <mergeCell ref="B21:J21"/>
    <mergeCell ref="B23:J23"/>
    <mergeCell ref="E27:H27"/>
    <mergeCell ref="G9:G10"/>
    <mergeCell ref="H9:K10"/>
    <mergeCell ref="F11:F12"/>
    <mergeCell ref="G11:G12"/>
    <mergeCell ref="H11:K12"/>
    <mergeCell ref="G13:G14"/>
    <mergeCell ref="H13:J14"/>
    <mergeCell ref="K13:K14"/>
  </mergeCells>
  <phoneticPr fontId="2"/>
  <pageMargins left="0.7" right="0.7" top="0.75" bottom="0.75" header="0.3" footer="0.3"/>
  <pageSetup paperSize="9" scale="98" fitToWidth="1" fitToHeight="0"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H42"/>
  <sheetViews>
    <sheetView workbookViewId="0">
      <selection activeCell="B3" sqref="B3"/>
    </sheetView>
  </sheetViews>
  <sheetFormatPr defaultRowHeight="19.5" customHeight="1"/>
  <cols>
    <col min="1" max="1" width="2.5" style="220" customWidth="1"/>
    <col min="2" max="3" width="20" style="220" customWidth="1"/>
    <col min="4" max="4" width="20" style="221" customWidth="1"/>
    <col min="5" max="5" width="15.625" style="221" bestFit="1" customWidth="1"/>
    <col min="6" max="6" width="12.25" style="220" customWidth="1"/>
    <col min="7" max="7" width="3.375" style="220" bestFit="1" customWidth="1"/>
    <col min="8" max="8" width="5.375" style="220" customWidth="1"/>
    <col min="9" max="256" width="9" customWidth="1"/>
    <col min="257" max="257" width="2.5" customWidth="1"/>
    <col min="258" max="260" width="20" customWidth="1"/>
    <col min="261" max="261" width="15.625" bestFit="1" customWidth="1"/>
    <col min="262" max="262" width="12.25" customWidth="1"/>
    <col min="263" max="263" width="3.375" bestFit="1" customWidth="1"/>
    <col min="264" max="264" width="5.375" customWidth="1"/>
    <col min="265" max="512" width="9" customWidth="1"/>
    <col min="513" max="513" width="2.5" customWidth="1"/>
    <col min="514" max="516" width="20" customWidth="1"/>
    <col min="517" max="517" width="15.625" bestFit="1" customWidth="1"/>
    <col min="518" max="518" width="12.25" customWidth="1"/>
    <col min="519" max="519" width="3.375" bestFit="1" customWidth="1"/>
    <col min="520" max="520" width="5.375" customWidth="1"/>
    <col min="521" max="768" width="9" customWidth="1"/>
    <col min="769" max="769" width="2.5" customWidth="1"/>
    <col min="770" max="772" width="20" customWidth="1"/>
    <col min="773" max="773" width="15.625" bestFit="1" customWidth="1"/>
    <col min="774" max="774" width="12.25" customWidth="1"/>
    <col min="775" max="775" width="3.375" bestFit="1" customWidth="1"/>
    <col min="776" max="776" width="5.375" customWidth="1"/>
    <col min="777" max="1024" width="9" customWidth="1"/>
    <col min="1025" max="1025" width="2.5" customWidth="1"/>
    <col min="1026" max="1028" width="20" customWidth="1"/>
    <col min="1029" max="1029" width="15.625" bestFit="1" customWidth="1"/>
    <col min="1030" max="1030" width="12.25" customWidth="1"/>
    <col min="1031" max="1031" width="3.375" bestFit="1" customWidth="1"/>
    <col min="1032" max="1032" width="5.375" customWidth="1"/>
    <col min="1033" max="1280" width="9" customWidth="1"/>
    <col min="1281" max="1281" width="2.5" customWidth="1"/>
    <col min="1282" max="1284" width="20" customWidth="1"/>
    <col min="1285" max="1285" width="15.625" bestFit="1" customWidth="1"/>
    <col min="1286" max="1286" width="12.25" customWidth="1"/>
    <col min="1287" max="1287" width="3.375" bestFit="1" customWidth="1"/>
    <col min="1288" max="1288" width="5.375" customWidth="1"/>
    <col min="1289" max="1536" width="9" customWidth="1"/>
    <col min="1537" max="1537" width="2.5" customWidth="1"/>
    <col min="1538" max="1540" width="20" customWidth="1"/>
    <col min="1541" max="1541" width="15.625" bestFit="1" customWidth="1"/>
    <col min="1542" max="1542" width="12.25" customWidth="1"/>
    <col min="1543" max="1543" width="3.375" bestFit="1" customWidth="1"/>
    <col min="1544" max="1544" width="5.375" customWidth="1"/>
    <col min="1545" max="1792" width="9" customWidth="1"/>
    <col min="1793" max="1793" width="2.5" customWidth="1"/>
    <col min="1794" max="1796" width="20" customWidth="1"/>
    <col min="1797" max="1797" width="15.625" bestFit="1" customWidth="1"/>
    <col min="1798" max="1798" width="12.25" customWidth="1"/>
    <col min="1799" max="1799" width="3.375" bestFit="1" customWidth="1"/>
    <col min="1800" max="1800" width="5.375" customWidth="1"/>
    <col min="1801" max="2048" width="9" customWidth="1"/>
    <col min="2049" max="2049" width="2.5" customWidth="1"/>
    <col min="2050" max="2052" width="20" customWidth="1"/>
    <col min="2053" max="2053" width="15.625" bestFit="1" customWidth="1"/>
    <col min="2054" max="2054" width="12.25" customWidth="1"/>
    <col min="2055" max="2055" width="3.375" bestFit="1" customWidth="1"/>
    <col min="2056" max="2056" width="5.375" customWidth="1"/>
    <col min="2057" max="2304" width="9" customWidth="1"/>
    <col min="2305" max="2305" width="2.5" customWidth="1"/>
    <col min="2306" max="2308" width="20" customWidth="1"/>
    <col min="2309" max="2309" width="15.625" bestFit="1" customWidth="1"/>
    <col min="2310" max="2310" width="12.25" customWidth="1"/>
    <col min="2311" max="2311" width="3.375" bestFit="1" customWidth="1"/>
    <col min="2312" max="2312" width="5.375" customWidth="1"/>
    <col min="2313" max="2560" width="9" customWidth="1"/>
    <col min="2561" max="2561" width="2.5" customWidth="1"/>
    <col min="2562" max="2564" width="20" customWidth="1"/>
    <col min="2565" max="2565" width="15.625" bestFit="1" customWidth="1"/>
    <col min="2566" max="2566" width="12.25" customWidth="1"/>
    <col min="2567" max="2567" width="3.375" bestFit="1" customWidth="1"/>
    <col min="2568" max="2568" width="5.375" customWidth="1"/>
    <col min="2569" max="2816" width="9" customWidth="1"/>
    <col min="2817" max="2817" width="2.5" customWidth="1"/>
    <col min="2818" max="2820" width="20" customWidth="1"/>
    <col min="2821" max="2821" width="15.625" bestFit="1" customWidth="1"/>
    <col min="2822" max="2822" width="12.25" customWidth="1"/>
    <col min="2823" max="2823" width="3.375" bestFit="1" customWidth="1"/>
    <col min="2824" max="2824" width="5.375" customWidth="1"/>
    <col min="2825" max="3072" width="9" customWidth="1"/>
    <col min="3073" max="3073" width="2.5" customWidth="1"/>
    <col min="3074" max="3076" width="20" customWidth="1"/>
    <col min="3077" max="3077" width="15.625" bestFit="1" customWidth="1"/>
    <col min="3078" max="3078" width="12.25" customWidth="1"/>
    <col min="3079" max="3079" width="3.375" bestFit="1" customWidth="1"/>
    <col min="3080" max="3080" width="5.375" customWidth="1"/>
    <col min="3081" max="3328" width="9" customWidth="1"/>
    <col min="3329" max="3329" width="2.5" customWidth="1"/>
    <col min="3330" max="3332" width="20" customWidth="1"/>
    <col min="3333" max="3333" width="15.625" bestFit="1" customWidth="1"/>
    <col min="3334" max="3334" width="12.25" customWidth="1"/>
    <col min="3335" max="3335" width="3.375" bestFit="1" customWidth="1"/>
    <col min="3336" max="3336" width="5.375" customWidth="1"/>
    <col min="3337" max="3584" width="9" customWidth="1"/>
    <col min="3585" max="3585" width="2.5" customWidth="1"/>
    <col min="3586" max="3588" width="20" customWidth="1"/>
    <col min="3589" max="3589" width="15.625" bestFit="1" customWidth="1"/>
    <col min="3590" max="3590" width="12.25" customWidth="1"/>
    <col min="3591" max="3591" width="3.375" bestFit="1" customWidth="1"/>
    <col min="3592" max="3592" width="5.375" customWidth="1"/>
    <col min="3593" max="3840" width="9" customWidth="1"/>
    <col min="3841" max="3841" width="2.5" customWidth="1"/>
    <col min="3842" max="3844" width="20" customWidth="1"/>
    <col min="3845" max="3845" width="15.625" bestFit="1" customWidth="1"/>
    <col min="3846" max="3846" width="12.25" customWidth="1"/>
    <col min="3847" max="3847" width="3.375" bestFit="1" customWidth="1"/>
    <col min="3848" max="3848" width="5.375" customWidth="1"/>
    <col min="3849" max="4096" width="9" customWidth="1"/>
    <col min="4097" max="4097" width="2.5" customWidth="1"/>
    <col min="4098" max="4100" width="20" customWidth="1"/>
    <col min="4101" max="4101" width="15.625" bestFit="1" customWidth="1"/>
    <col min="4102" max="4102" width="12.25" customWidth="1"/>
    <col min="4103" max="4103" width="3.375" bestFit="1" customWidth="1"/>
    <col min="4104" max="4104" width="5.375" customWidth="1"/>
    <col min="4105" max="4352" width="9" customWidth="1"/>
    <col min="4353" max="4353" width="2.5" customWidth="1"/>
    <col min="4354" max="4356" width="20" customWidth="1"/>
    <col min="4357" max="4357" width="15.625" bestFit="1" customWidth="1"/>
    <col min="4358" max="4358" width="12.25" customWidth="1"/>
    <col min="4359" max="4359" width="3.375" bestFit="1" customWidth="1"/>
    <col min="4360" max="4360" width="5.375" customWidth="1"/>
    <col min="4361" max="4608" width="9" customWidth="1"/>
    <col min="4609" max="4609" width="2.5" customWidth="1"/>
    <col min="4610" max="4612" width="20" customWidth="1"/>
    <col min="4613" max="4613" width="15.625" bestFit="1" customWidth="1"/>
    <col min="4614" max="4614" width="12.25" customWidth="1"/>
    <col min="4615" max="4615" width="3.375" bestFit="1" customWidth="1"/>
    <col min="4616" max="4616" width="5.375" customWidth="1"/>
    <col min="4617" max="4864" width="9" customWidth="1"/>
    <col min="4865" max="4865" width="2.5" customWidth="1"/>
    <col min="4866" max="4868" width="20" customWidth="1"/>
    <col min="4869" max="4869" width="15.625" bestFit="1" customWidth="1"/>
    <col min="4870" max="4870" width="12.25" customWidth="1"/>
    <col min="4871" max="4871" width="3.375" bestFit="1" customWidth="1"/>
    <col min="4872" max="4872" width="5.375" customWidth="1"/>
    <col min="4873" max="5120" width="9" customWidth="1"/>
    <col min="5121" max="5121" width="2.5" customWidth="1"/>
    <col min="5122" max="5124" width="20" customWidth="1"/>
    <col min="5125" max="5125" width="15.625" bestFit="1" customWidth="1"/>
    <col min="5126" max="5126" width="12.25" customWidth="1"/>
    <col min="5127" max="5127" width="3.375" bestFit="1" customWidth="1"/>
    <col min="5128" max="5128" width="5.375" customWidth="1"/>
    <col min="5129" max="5376" width="9" customWidth="1"/>
    <col min="5377" max="5377" width="2.5" customWidth="1"/>
    <col min="5378" max="5380" width="20" customWidth="1"/>
    <col min="5381" max="5381" width="15.625" bestFit="1" customWidth="1"/>
    <col min="5382" max="5382" width="12.25" customWidth="1"/>
    <col min="5383" max="5383" width="3.375" bestFit="1" customWidth="1"/>
    <col min="5384" max="5384" width="5.375" customWidth="1"/>
    <col min="5385" max="5632" width="9" customWidth="1"/>
    <col min="5633" max="5633" width="2.5" customWidth="1"/>
    <col min="5634" max="5636" width="20" customWidth="1"/>
    <col min="5637" max="5637" width="15.625" bestFit="1" customWidth="1"/>
    <col min="5638" max="5638" width="12.25" customWidth="1"/>
    <col min="5639" max="5639" width="3.375" bestFit="1" customWidth="1"/>
    <col min="5640" max="5640" width="5.375" customWidth="1"/>
    <col min="5641" max="5888" width="9" customWidth="1"/>
    <col min="5889" max="5889" width="2.5" customWidth="1"/>
    <col min="5890" max="5892" width="20" customWidth="1"/>
    <col min="5893" max="5893" width="15.625" bestFit="1" customWidth="1"/>
    <col min="5894" max="5894" width="12.25" customWidth="1"/>
    <col min="5895" max="5895" width="3.375" bestFit="1" customWidth="1"/>
    <col min="5896" max="5896" width="5.375" customWidth="1"/>
    <col min="5897" max="6144" width="9" customWidth="1"/>
    <col min="6145" max="6145" width="2.5" customWidth="1"/>
    <col min="6146" max="6148" width="20" customWidth="1"/>
    <col min="6149" max="6149" width="15.625" bestFit="1" customWidth="1"/>
    <col min="6150" max="6150" width="12.25" customWidth="1"/>
    <col min="6151" max="6151" width="3.375" bestFit="1" customWidth="1"/>
    <col min="6152" max="6152" width="5.375" customWidth="1"/>
    <col min="6153" max="6400" width="9" customWidth="1"/>
    <col min="6401" max="6401" width="2.5" customWidth="1"/>
    <col min="6402" max="6404" width="20" customWidth="1"/>
    <col min="6405" max="6405" width="15.625" bestFit="1" customWidth="1"/>
    <col min="6406" max="6406" width="12.25" customWidth="1"/>
    <col min="6407" max="6407" width="3.375" bestFit="1" customWidth="1"/>
    <col min="6408" max="6408" width="5.375" customWidth="1"/>
    <col min="6409" max="6656" width="9" customWidth="1"/>
    <col min="6657" max="6657" width="2.5" customWidth="1"/>
    <col min="6658" max="6660" width="20" customWidth="1"/>
    <col min="6661" max="6661" width="15.625" bestFit="1" customWidth="1"/>
    <col min="6662" max="6662" width="12.25" customWidth="1"/>
    <col min="6663" max="6663" width="3.375" bestFit="1" customWidth="1"/>
    <col min="6664" max="6664" width="5.375" customWidth="1"/>
    <col min="6665" max="6912" width="9" customWidth="1"/>
    <col min="6913" max="6913" width="2.5" customWidth="1"/>
    <col min="6914" max="6916" width="20" customWidth="1"/>
    <col min="6917" max="6917" width="15.625" bestFit="1" customWidth="1"/>
    <col min="6918" max="6918" width="12.25" customWidth="1"/>
    <col min="6919" max="6919" width="3.375" bestFit="1" customWidth="1"/>
    <col min="6920" max="6920" width="5.375" customWidth="1"/>
    <col min="6921" max="7168" width="9" customWidth="1"/>
    <col min="7169" max="7169" width="2.5" customWidth="1"/>
    <col min="7170" max="7172" width="20" customWidth="1"/>
    <col min="7173" max="7173" width="15.625" bestFit="1" customWidth="1"/>
    <col min="7174" max="7174" width="12.25" customWidth="1"/>
    <col min="7175" max="7175" width="3.375" bestFit="1" customWidth="1"/>
    <col min="7176" max="7176" width="5.375" customWidth="1"/>
    <col min="7177" max="7424" width="9" customWidth="1"/>
    <col min="7425" max="7425" width="2.5" customWidth="1"/>
    <col min="7426" max="7428" width="20" customWidth="1"/>
    <col min="7429" max="7429" width="15.625" bestFit="1" customWidth="1"/>
    <col min="7430" max="7430" width="12.25" customWidth="1"/>
    <col min="7431" max="7431" width="3.375" bestFit="1" customWidth="1"/>
    <col min="7432" max="7432" width="5.375" customWidth="1"/>
    <col min="7433" max="7680" width="9" customWidth="1"/>
    <col min="7681" max="7681" width="2.5" customWidth="1"/>
    <col min="7682" max="7684" width="20" customWidth="1"/>
    <col min="7685" max="7685" width="15.625" bestFit="1" customWidth="1"/>
    <col min="7686" max="7686" width="12.25" customWidth="1"/>
    <col min="7687" max="7687" width="3.375" bestFit="1" customWidth="1"/>
    <col min="7688" max="7688" width="5.375" customWidth="1"/>
    <col min="7689" max="7936" width="9" customWidth="1"/>
    <col min="7937" max="7937" width="2.5" customWidth="1"/>
    <col min="7938" max="7940" width="20" customWidth="1"/>
    <col min="7941" max="7941" width="15.625" bestFit="1" customWidth="1"/>
    <col min="7942" max="7942" width="12.25" customWidth="1"/>
    <col min="7943" max="7943" width="3.375" bestFit="1" customWidth="1"/>
    <col min="7944" max="7944" width="5.375" customWidth="1"/>
    <col min="7945" max="8192" width="9" customWidth="1"/>
    <col min="8193" max="8193" width="2.5" customWidth="1"/>
    <col min="8194" max="8196" width="20" customWidth="1"/>
    <col min="8197" max="8197" width="15.625" bestFit="1" customWidth="1"/>
    <col min="8198" max="8198" width="12.25" customWidth="1"/>
    <col min="8199" max="8199" width="3.375" bestFit="1" customWidth="1"/>
    <col min="8200" max="8200" width="5.375" customWidth="1"/>
    <col min="8201" max="8448" width="9" customWidth="1"/>
    <col min="8449" max="8449" width="2.5" customWidth="1"/>
    <col min="8450" max="8452" width="20" customWidth="1"/>
    <col min="8453" max="8453" width="15.625" bestFit="1" customWidth="1"/>
    <col min="8454" max="8454" width="12.25" customWidth="1"/>
    <col min="8455" max="8455" width="3.375" bestFit="1" customWidth="1"/>
    <col min="8456" max="8456" width="5.375" customWidth="1"/>
    <col min="8457" max="8704" width="9" customWidth="1"/>
    <col min="8705" max="8705" width="2.5" customWidth="1"/>
    <col min="8706" max="8708" width="20" customWidth="1"/>
    <col min="8709" max="8709" width="15.625" bestFit="1" customWidth="1"/>
    <col min="8710" max="8710" width="12.25" customWidth="1"/>
    <col min="8711" max="8711" width="3.375" bestFit="1" customWidth="1"/>
    <col min="8712" max="8712" width="5.375" customWidth="1"/>
    <col min="8713" max="8960" width="9" customWidth="1"/>
    <col min="8961" max="8961" width="2.5" customWidth="1"/>
    <col min="8962" max="8964" width="20" customWidth="1"/>
    <col min="8965" max="8965" width="15.625" bestFit="1" customWidth="1"/>
    <col min="8966" max="8966" width="12.25" customWidth="1"/>
    <col min="8967" max="8967" width="3.375" bestFit="1" customWidth="1"/>
    <col min="8968" max="8968" width="5.375" customWidth="1"/>
    <col min="8969" max="9216" width="9" customWidth="1"/>
    <col min="9217" max="9217" width="2.5" customWidth="1"/>
    <col min="9218" max="9220" width="20" customWidth="1"/>
    <col min="9221" max="9221" width="15.625" bestFit="1" customWidth="1"/>
    <col min="9222" max="9222" width="12.25" customWidth="1"/>
    <col min="9223" max="9223" width="3.375" bestFit="1" customWidth="1"/>
    <col min="9224" max="9224" width="5.375" customWidth="1"/>
    <col min="9225" max="9472" width="9" customWidth="1"/>
    <col min="9473" max="9473" width="2.5" customWidth="1"/>
    <col min="9474" max="9476" width="20" customWidth="1"/>
    <col min="9477" max="9477" width="15.625" bestFit="1" customWidth="1"/>
    <col min="9478" max="9478" width="12.25" customWidth="1"/>
    <col min="9479" max="9479" width="3.375" bestFit="1" customWidth="1"/>
    <col min="9480" max="9480" width="5.375" customWidth="1"/>
    <col min="9481" max="9728" width="9" customWidth="1"/>
    <col min="9729" max="9729" width="2.5" customWidth="1"/>
    <col min="9730" max="9732" width="20" customWidth="1"/>
    <col min="9733" max="9733" width="15.625" bestFit="1" customWidth="1"/>
    <col min="9734" max="9734" width="12.25" customWidth="1"/>
    <col min="9735" max="9735" width="3.375" bestFit="1" customWidth="1"/>
    <col min="9736" max="9736" width="5.375" customWidth="1"/>
    <col min="9737" max="9984" width="9" customWidth="1"/>
    <col min="9985" max="9985" width="2.5" customWidth="1"/>
    <col min="9986" max="9988" width="20" customWidth="1"/>
    <col min="9989" max="9989" width="15.625" bestFit="1" customWidth="1"/>
    <col min="9990" max="9990" width="12.25" customWidth="1"/>
    <col min="9991" max="9991" width="3.375" bestFit="1" customWidth="1"/>
    <col min="9992" max="9992" width="5.375" customWidth="1"/>
    <col min="9993" max="10240" width="9" customWidth="1"/>
    <col min="10241" max="10241" width="2.5" customWidth="1"/>
    <col min="10242" max="10244" width="20" customWidth="1"/>
    <col min="10245" max="10245" width="15.625" bestFit="1" customWidth="1"/>
    <col min="10246" max="10246" width="12.25" customWidth="1"/>
    <col min="10247" max="10247" width="3.375" bestFit="1" customWidth="1"/>
    <col min="10248" max="10248" width="5.375" customWidth="1"/>
    <col min="10249" max="10496" width="9" customWidth="1"/>
    <col min="10497" max="10497" width="2.5" customWidth="1"/>
    <col min="10498" max="10500" width="20" customWidth="1"/>
    <col min="10501" max="10501" width="15.625" bestFit="1" customWidth="1"/>
    <col min="10502" max="10502" width="12.25" customWidth="1"/>
    <col min="10503" max="10503" width="3.375" bestFit="1" customWidth="1"/>
    <col min="10504" max="10504" width="5.375" customWidth="1"/>
    <col min="10505" max="10752" width="9" customWidth="1"/>
    <col min="10753" max="10753" width="2.5" customWidth="1"/>
    <col min="10754" max="10756" width="20" customWidth="1"/>
    <col min="10757" max="10757" width="15.625" bestFit="1" customWidth="1"/>
    <col min="10758" max="10758" width="12.25" customWidth="1"/>
    <col min="10759" max="10759" width="3.375" bestFit="1" customWidth="1"/>
    <col min="10760" max="10760" width="5.375" customWidth="1"/>
    <col min="10761" max="11008" width="9" customWidth="1"/>
    <col min="11009" max="11009" width="2.5" customWidth="1"/>
    <col min="11010" max="11012" width="20" customWidth="1"/>
    <col min="11013" max="11013" width="15.625" bestFit="1" customWidth="1"/>
    <col min="11014" max="11014" width="12.25" customWidth="1"/>
    <col min="11015" max="11015" width="3.375" bestFit="1" customWidth="1"/>
    <col min="11016" max="11016" width="5.375" customWidth="1"/>
    <col min="11017" max="11264" width="9" customWidth="1"/>
    <col min="11265" max="11265" width="2.5" customWidth="1"/>
    <col min="11266" max="11268" width="20" customWidth="1"/>
    <col min="11269" max="11269" width="15.625" bestFit="1" customWidth="1"/>
    <col min="11270" max="11270" width="12.25" customWidth="1"/>
    <col min="11271" max="11271" width="3.375" bestFit="1" customWidth="1"/>
    <col min="11272" max="11272" width="5.375" customWidth="1"/>
    <col min="11273" max="11520" width="9" customWidth="1"/>
    <col min="11521" max="11521" width="2.5" customWidth="1"/>
    <col min="11522" max="11524" width="20" customWidth="1"/>
    <col min="11525" max="11525" width="15.625" bestFit="1" customWidth="1"/>
    <col min="11526" max="11526" width="12.25" customWidth="1"/>
    <col min="11527" max="11527" width="3.375" bestFit="1" customWidth="1"/>
    <col min="11528" max="11528" width="5.375" customWidth="1"/>
    <col min="11529" max="11776" width="9" customWidth="1"/>
    <col min="11777" max="11777" width="2.5" customWidth="1"/>
    <col min="11778" max="11780" width="20" customWidth="1"/>
    <col min="11781" max="11781" width="15.625" bestFit="1" customWidth="1"/>
    <col min="11782" max="11782" width="12.25" customWidth="1"/>
    <col min="11783" max="11783" width="3.375" bestFit="1" customWidth="1"/>
    <col min="11784" max="11784" width="5.375" customWidth="1"/>
    <col min="11785" max="12032" width="9" customWidth="1"/>
    <col min="12033" max="12033" width="2.5" customWidth="1"/>
    <col min="12034" max="12036" width="20" customWidth="1"/>
    <col min="12037" max="12037" width="15.625" bestFit="1" customWidth="1"/>
    <col min="12038" max="12038" width="12.25" customWidth="1"/>
    <col min="12039" max="12039" width="3.375" bestFit="1" customWidth="1"/>
    <col min="12040" max="12040" width="5.375" customWidth="1"/>
    <col min="12041" max="12288" width="9" customWidth="1"/>
    <col min="12289" max="12289" width="2.5" customWidth="1"/>
    <col min="12290" max="12292" width="20" customWidth="1"/>
    <col min="12293" max="12293" width="15.625" bestFit="1" customWidth="1"/>
    <col min="12294" max="12294" width="12.25" customWidth="1"/>
    <col min="12295" max="12295" width="3.375" bestFit="1" customWidth="1"/>
    <col min="12296" max="12296" width="5.375" customWidth="1"/>
    <col min="12297" max="12544" width="9" customWidth="1"/>
    <col min="12545" max="12545" width="2.5" customWidth="1"/>
    <col min="12546" max="12548" width="20" customWidth="1"/>
    <col min="12549" max="12549" width="15.625" bestFit="1" customWidth="1"/>
    <col min="12550" max="12550" width="12.25" customWidth="1"/>
    <col min="12551" max="12551" width="3.375" bestFit="1" customWidth="1"/>
    <col min="12552" max="12552" width="5.375" customWidth="1"/>
    <col min="12553" max="12800" width="9" customWidth="1"/>
    <col min="12801" max="12801" width="2.5" customWidth="1"/>
    <col min="12802" max="12804" width="20" customWidth="1"/>
    <col min="12805" max="12805" width="15.625" bestFit="1" customWidth="1"/>
    <col min="12806" max="12806" width="12.25" customWidth="1"/>
    <col min="12807" max="12807" width="3.375" bestFit="1" customWidth="1"/>
    <col min="12808" max="12808" width="5.375" customWidth="1"/>
    <col min="12809" max="13056" width="9" customWidth="1"/>
    <col min="13057" max="13057" width="2.5" customWidth="1"/>
    <col min="13058" max="13060" width="20" customWidth="1"/>
    <col min="13061" max="13061" width="15.625" bestFit="1" customWidth="1"/>
    <col min="13062" max="13062" width="12.25" customWidth="1"/>
    <col min="13063" max="13063" width="3.375" bestFit="1" customWidth="1"/>
    <col min="13064" max="13064" width="5.375" customWidth="1"/>
    <col min="13065" max="13312" width="9" customWidth="1"/>
    <col min="13313" max="13313" width="2.5" customWidth="1"/>
    <col min="13314" max="13316" width="20" customWidth="1"/>
    <col min="13317" max="13317" width="15.625" bestFit="1" customWidth="1"/>
    <col min="13318" max="13318" width="12.25" customWidth="1"/>
    <col min="13319" max="13319" width="3.375" bestFit="1" customWidth="1"/>
    <col min="13320" max="13320" width="5.375" customWidth="1"/>
    <col min="13321" max="13568" width="9" customWidth="1"/>
    <col min="13569" max="13569" width="2.5" customWidth="1"/>
    <col min="13570" max="13572" width="20" customWidth="1"/>
    <col min="13573" max="13573" width="15.625" bestFit="1" customWidth="1"/>
    <col min="13574" max="13574" width="12.25" customWidth="1"/>
    <col min="13575" max="13575" width="3.375" bestFit="1" customWidth="1"/>
    <col min="13576" max="13576" width="5.375" customWidth="1"/>
    <col min="13577" max="13824" width="9" customWidth="1"/>
    <col min="13825" max="13825" width="2.5" customWidth="1"/>
    <col min="13826" max="13828" width="20" customWidth="1"/>
    <col min="13829" max="13829" width="15.625" bestFit="1" customWidth="1"/>
    <col min="13830" max="13830" width="12.25" customWidth="1"/>
    <col min="13831" max="13831" width="3.375" bestFit="1" customWidth="1"/>
    <col min="13832" max="13832" width="5.375" customWidth="1"/>
    <col min="13833" max="14080" width="9" customWidth="1"/>
    <col min="14081" max="14081" width="2.5" customWidth="1"/>
    <col min="14082" max="14084" width="20" customWidth="1"/>
    <col min="14085" max="14085" width="15.625" bestFit="1" customWidth="1"/>
    <col min="14086" max="14086" width="12.25" customWidth="1"/>
    <col min="14087" max="14087" width="3.375" bestFit="1" customWidth="1"/>
    <col min="14088" max="14088" width="5.375" customWidth="1"/>
    <col min="14089" max="14336" width="9" customWidth="1"/>
    <col min="14337" max="14337" width="2.5" customWidth="1"/>
    <col min="14338" max="14340" width="20" customWidth="1"/>
    <col min="14341" max="14341" width="15.625" bestFit="1" customWidth="1"/>
    <col min="14342" max="14342" width="12.25" customWidth="1"/>
    <col min="14343" max="14343" width="3.375" bestFit="1" customWidth="1"/>
    <col min="14344" max="14344" width="5.375" customWidth="1"/>
    <col min="14345" max="14592" width="9" customWidth="1"/>
    <col min="14593" max="14593" width="2.5" customWidth="1"/>
    <col min="14594" max="14596" width="20" customWidth="1"/>
    <col min="14597" max="14597" width="15.625" bestFit="1" customWidth="1"/>
    <col min="14598" max="14598" width="12.25" customWidth="1"/>
    <col min="14599" max="14599" width="3.375" bestFit="1" customWidth="1"/>
    <col min="14600" max="14600" width="5.375" customWidth="1"/>
    <col min="14601" max="14848" width="9" customWidth="1"/>
    <col min="14849" max="14849" width="2.5" customWidth="1"/>
    <col min="14850" max="14852" width="20" customWidth="1"/>
    <col min="14853" max="14853" width="15.625" bestFit="1" customWidth="1"/>
    <col min="14854" max="14854" width="12.25" customWidth="1"/>
    <col min="14855" max="14855" width="3.375" bestFit="1" customWidth="1"/>
    <col min="14856" max="14856" width="5.375" customWidth="1"/>
    <col min="14857" max="15104" width="9" customWidth="1"/>
    <col min="15105" max="15105" width="2.5" customWidth="1"/>
    <col min="15106" max="15108" width="20" customWidth="1"/>
    <col min="15109" max="15109" width="15.625" bestFit="1" customWidth="1"/>
    <col min="15110" max="15110" width="12.25" customWidth="1"/>
    <col min="15111" max="15111" width="3.375" bestFit="1" customWidth="1"/>
    <col min="15112" max="15112" width="5.375" customWidth="1"/>
    <col min="15113" max="15360" width="9" customWidth="1"/>
    <col min="15361" max="15361" width="2.5" customWidth="1"/>
    <col min="15362" max="15364" width="20" customWidth="1"/>
    <col min="15365" max="15365" width="15.625" bestFit="1" customWidth="1"/>
    <col min="15366" max="15366" width="12.25" customWidth="1"/>
    <col min="15367" max="15367" width="3.375" bestFit="1" customWidth="1"/>
    <col min="15368" max="15368" width="5.375" customWidth="1"/>
    <col min="15369" max="15616" width="9" customWidth="1"/>
    <col min="15617" max="15617" width="2.5" customWidth="1"/>
    <col min="15618" max="15620" width="20" customWidth="1"/>
    <col min="15621" max="15621" width="15.625" bestFit="1" customWidth="1"/>
    <col min="15622" max="15622" width="12.25" customWidth="1"/>
    <col min="15623" max="15623" width="3.375" bestFit="1" customWidth="1"/>
    <col min="15624" max="15624" width="5.375" customWidth="1"/>
    <col min="15625" max="15872" width="9" customWidth="1"/>
    <col min="15873" max="15873" width="2.5" customWidth="1"/>
    <col min="15874" max="15876" width="20" customWidth="1"/>
    <col min="15877" max="15877" width="15.625" bestFit="1" customWidth="1"/>
    <col min="15878" max="15878" width="12.25" customWidth="1"/>
    <col min="15879" max="15879" width="3.375" bestFit="1" customWidth="1"/>
    <col min="15880" max="15880" width="5.375" customWidth="1"/>
    <col min="15881" max="16128" width="9" customWidth="1"/>
    <col min="16129" max="16129" width="2.5" customWidth="1"/>
    <col min="16130" max="16132" width="20" customWidth="1"/>
    <col min="16133" max="16133" width="15.625" bestFit="1" customWidth="1"/>
    <col min="16134" max="16134" width="12.25" customWidth="1"/>
    <col min="16135" max="16135" width="3.375" bestFit="1" customWidth="1"/>
    <col min="16136" max="16136" width="5.375" customWidth="1"/>
    <col min="16137" max="16384" width="9" customWidth="1"/>
  </cols>
  <sheetData>
    <row r="1" spans="1:8" ht="13.5">
      <c r="E1" s="244">
        <f>'①基礎情報'!C13</f>
        <v>0</v>
      </c>
      <c r="F1" s="244"/>
    </row>
    <row r="2" spans="1:8" ht="13.5">
      <c r="B2" s="223" t="s">
        <v>204</v>
      </c>
      <c r="C2" s="223"/>
      <c r="D2" s="223"/>
      <c r="E2" s="223"/>
      <c r="F2" s="223"/>
    </row>
    <row r="3" spans="1:8" ht="13.5"/>
    <row r="4" spans="1:8" ht="13.5">
      <c r="B4" s="220" t="s">
        <v>53</v>
      </c>
      <c r="F4" s="254" t="s">
        <v>115</v>
      </c>
    </row>
    <row r="5" spans="1:8" ht="13.5">
      <c r="B5" s="224" t="s">
        <v>58</v>
      </c>
      <c r="C5" s="231"/>
      <c r="D5" s="233" t="s">
        <v>31</v>
      </c>
      <c r="E5" s="224" t="s">
        <v>88</v>
      </c>
      <c r="F5" s="231"/>
    </row>
    <row r="6" spans="1:8" ht="13.5">
      <c r="A6" s="222"/>
      <c r="B6" s="225" t="s">
        <v>92</v>
      </c>
      <c r="C6" s="227" t="s">
        <v>93</v>
      </c>
      <c r="D6" s="234"/>
      <c r="E6" s="245"/>
      <c r="F6" s="255"/>
      <c r="G6" s="222"/>
      <c r="H6" s="222"/>
    </row>
    <row r="7" spans="1:8" ht="13.5">
      <c r="A7" s="222"/>
      <c r="B7" s="226"/>
      <c r="C7" s="228" t="s">
        <v>94</v>
      </c>
      <c r="D7" s="235"/>
      <c r="E7" s="246"/>
      <c r="F7" s="256"/>
      <c r="G7" s="222"/>
      <c r="H7" s="222"/>
    </row>
    <row r="8" spans="1:8" ht="13.5">
      <c r="A8" s="222"/>
      <c r="B8" s="226"/>
      <c r="C8" s="228"/>
      <c r="D8" s="236"/>
      <c r="E8" s="247"/>
      <c r="F8" s="257"/>
      <c r="G8" s="222"/>
      <c r="H8" s="222"/>
    </row>
    <row r="9" spans="1:8" ht="13.5">
      <c r="A9" s="222"/>
      <c r="B9" s="226" t="s">
        <v>95</v>
      </c>
      <c r="C9" s="228" t="s">
        <v>95</v>
      </c>
      <c r="D9" s="235"/>
      <c r="E9" s="247"/>
      <c r="F9" s="257"/>
      <c r="G9" s="222"/>
      <c r="H9" s="222"/>
    </row>
    <row r="10" spans="1:8" ht="13.5">
      <c r="A10" s="222"/>
      <c r="B10" s="226"/>
      <c r="C10" s="228"/>
      <c r="D10" s="236"/>
      <c r="E10" s="247"/>
      <c r="F10" s="257"/>
      <c r="G10" s="222"/>
      <c r="H10" s="222"/>
    </row>
    <row r="11" spans="1:8" ht="13.5">
      <c r="A11" s="222"/>
      <c r="B11" s="226" t="s">
        <v>96</v>
      </c>
      <c r="C11" s="228" t="s">
        <v>96</v>
      </c>
      <c r="D11" s="235"/>
      <c r="E11" s="246" t="s">
        <v>180</v>
      </c>
      <c r="F11" s="256"/>
      <c r="G11" s="222"/>
      <c r="H11" s="222"/>
    </row>
    <row r="12" spans="1:8" ht="13.5">
      <c r="A12" s="222"/>
      <c r="B12" s="226"/>
      <c r="C12" s="228"/>
      <c r="D12" s="236"/>
      <c r="E12" s="248" t="s">
        <v>185</v>
      </c>
      <c r="F12" s="258"/>
      <c r="G12" s="222"/>
      <c r="H12" s="222"/>
    </row>
    <row r="13" spans="1:8" ht="13.5">
      <c r="A13" s="222"/>
      <c r="B13" s="226"/>
      <c r="C13" s="228"/>
      <c r="D13" s="236"/>
      <c r="E13" s="248" t="s">
        <v>186</v>
      </c>
      <c r="F13" s="258"/>
      <c r="G13" s="222"/>
      <c r="H13" s="222"/>
    </row>
    <row r="14" spans="1:8" ht="13.5">
      <c r="A14" s="222"/>
      <c r="B14" s="226"/>
      <c r="C14" s="228"/>
      <c r="D14" s="236"/>
      <c r="E14" s="248" t="s">
        <v>188</v>
      </c>
      <c r="F14" s="258"/>
      <c r="G14" s="222"/>
      <c r="H14" s="222"/>
    </row>
    <row r="15" spans="1:8" ht="13.5">
      <c r="A15" s="222"/>
      <c r="B15" s="226"/>
      <c r="C15" s="228"/>
      <c r="D15" s="236"/>
      <c r="E15" s="248" t="s">
        <v>189</v>
      </c>
      <c r="F15" s="258"/>
      <c r="G15" s="222"/>
      <c r="H15" s="222"/>
    </row>
    <row r="16" spans="1:8" ht="13.5">
      <c r="A16" s="222"/>
      <c r="B16" s="226" t="s">
        <v>97</v>
      </c>
      <c r="C16" s="228" t="s">
        <v>98</v>
      </c>
      <c r="D16" s="235"/>
      <c r="E16" s="249"/>
      <c r="F16" s="259"/>
      <c r="G16" s="222"/>
      <c r="H16" s="222"/>
    </row>
    <row r="17" spans="1:8" ht="13.5">
      <c r="A17" s="222"/>
      <c r="B17" s="226"/>
      <c r="C17" s="232"/>
      <c r="D17" s="237"/>
      <c r="E17" s="236"/>
      <c r="F17" s="259"/>
      <c r="G17" s="222"/>
      <c r="H17" s="222"/>
    </row>
    <row r="18" spans="1:8" ht="13.5">
      <c r="B18" s="224" t="s">
        <v>89</v>
      </c>
      <c r="C18" s="231"/>
      <c r="D18" s="235">
        <f>SUM(D6:D17)</f>
        <v>0</v>
      </c>
      <c r="E18" s="250"/>
      <c r="F18" s="260"/>
    </row>
    <row r="19" spans="1:8" ht="13.5">
      <c r="D19" s="238"/>
    </row>
    <row r="20" spans="1:8" ht="13.5">
      <c r="B20" s="220" t="s">
        <v>3</v>
      </c>
      <c r="F20" s="254" t="s">
        <v>115</v>
      </c>
    </row>
    <row r="21" spans="1:8" ht="13.5">
      <c r="B21" s="224" t="s">
        <v>58</v>
      </c>
      <c r="C21" s="231"/>
      <c r="D21" s="233" t="s">
        <v>31</v>
      </c>
      <c r="E21" s="224" t="s">
        <v>88</v>
      </c>
      <c r="F21" s="231"/>
    </row>
    <row r="22" spans="1:8" ht="13.5">
      <c r="A22" s="222"/>
      <c r="B22" s="227" t="s">
        <v>100</v>
      </c>
      <c r="C22" s="227" t="s">
        <v>101</v>
      </c>
      <c r="D22" s="239"/>
      <c r="E22" s="251"/>
      <c r="F22" s="261"/>
      <c r="G22" s="222"/>
      <c r="H22" s="222"/>
    </row>
    <row r="23" spans="1:8" ht="13.5">
      <c r="A23" s="222"/>
      <c r="B23" s="228"/>
      <c r="C23" s="228" t="s">
        <v>102</v>
      </c>
      <c r="D23" s="240"/>
      <c r="E23" s="247"/>
      <c r="F23" s="257"/>
      <c r="G23" s="222"/>
      <c r="H23" s="222"/>
    </row>
    <row r="24" spans="1:8" ht="13.5">
      <c r="A24" s="222"/>
      <c r="B24" s="228"/>
      <c r="C24" s="228" t="s">
        <v>103</v>
      </c>
      <c r="D24" s="240"/>
      <c r="E24" s="247"/>
      <c r="F24" s="257"/>
      <c r="G24" s="222"/>
      <c r="H24" s="222"/>
    </row>
    <row r="25" spans="1:8" ht="13.5">
      <c r="A25" s="222"/>
      <c r="B25" s="228"/>
      <c r="C25" s="228"/>
      <c r="D25" s="241"/>
      <c r="E25" s="247"/>
      <c r="F25" s="257"/>
      <c r="G25" s="222"/>
      <c r="H25" s="222"/>
    </row>
    <row r="26" spans="1:8" ht="13.5">
      <c r="A26" s="222"/>
      <c r="B26" s="228" t="s">
        <v>104</v>
      </c>
      <c r="C26" s="228" t="s">
        <v>105</v>
      </c>
      <c r="D26" s="240"/>
      <c r="E26" s="247"/>
      <c r="F26" s="257"/>
      <c r="G26" s="222"/>
      <c r="H26" s="222"/>
    </row>
    <row r="27" spans="1:8" ht="13.5">
      <c r="A27" s="222"/>
      <c r="B27" s="228"/>
      <c r="C27" s="228" t="s">
        <v>106</v>
      </c>
      <c r="D27" s="240"/>
      <c r="E27" s="247"/>
      <c r="F27" s="257"/>
      <c r="G27" s="222"/>
      <c r="H27" s="222"/>
    </row>
    <row r="28" spans="1:8" ht="13.5">
      <c r="A28" s="222"/>
      <c r="B28" s="228"/>
      <c r="C28" s="228" t="s">
        <v>107</v>
      </c>
      <c r="D28" s="240"/>
      <c r="E28" s="247"/>
      <c r="F28" s="257"/>
      <c r="G28" s="222"/>
      <c r="H28" s="222"/>
    </row>
    <row r="29" spans="1:8" ht="13.5">
      <c r="A29" s="222"/>
      <c r="B29" s="228"/>
      <c r="C29" s="228" t="s">
        <v>108</v>
      </c>
      <c r="D29" s="240"/>
      <c r="E29" s="247"/>
      <c r="F29" s="257"/>
      <c r="G29" s="222"/>
      <c r="H29" s="222"/>
    </row>
    <row r="30" spans="1:8" ht="13.5">
      <c r="A30" s="222"/>
      <c r="B30" s="228"/>
      <c r="C30" s="228"/>
      <c r="D30" s="241"/>
      <c r="E30" s="247"/>
      <c r="F30" s="257"/>
      <c r="G30" s="222"/>
      <c r="H30" s="222"/>
    </row>
    <row r="31" spans="1:8" ht="13.5">
      <c r="A31" s="222"/>
      <c r="B31" s="228" t="s">
        <v>109</v>
      </c>
      <c r="C31" s="228" t="s">
        <v>110</v>
      </c>
      <c r="D31" s="240"/>
      <c r="E31" s="247"/>
      <c r="F31" s="257"/>
      <c r="G31" s="222"/>
      <c r="H31" s="222"/>
    </row>
    <row r="32" spans="1:8" ht="13.5">
      <c r="A32" s="222"/>
      <c r="B32" s="228"/>
      <c r="C32" s="228" t="s">
        <v>111</v>
      </c>
      <c r="D32" s="240"/>
      <c r="E32" s="247"/>
      <c r="F32" s="257"/>
      <c r="G32" s="222"/>
      <c r="H32" s="222"/>
    </row>
    <row r="33" spans="1:8" ht="13.5">
      <c r="A33" s="222"/>
      <c r="B33" s="228"/>
      <c r="C33" s="228" t="s">
        <v>112</v>
      </c>
      <c r="D33" s="240"/>
      <c r="E33" s="247"/>
      <c r="F33" s="257"/>
      <c r="G33" s="222"/>
      <c r="H33" s="222"/>
    </row>
    <row r="34" spans="1:8" ht="13.5">
      <c r="A34" s="222"/>
      <c r="B34" s="229"/>
      <c r="C34" s="229"/>
      <c r="D34" s="242"/>
      <c r="E34" s="247"/>
      <c r="F34" s="257"/>
      <c r="G34" s="222"/>
      <c r="H34" s="222"/>
    </row>
    <row r="35" spans="1:8" ht="13.5">
      <c r="B35" s="224" t="s">
        <v>89</v>
      </c>
      <c r="C35" s="231"/>
      <c r="D35" s="235">
        <f>SUM(D22:D34)</f>
        <v>0</v>
      </c>
      <c r="E35" s="252"/>
      <c r="F35" s="262"/>
    </row>
    <row r="36" spans="1:8" ht="13.5"/>
    <row r="37" spans="1:8" ht="13.5">
      <c r="B37" s="220" t="s">
        <v>91</v>
      </c>
    </row>
    <row r="38" spans="1:8" ht="13.5"/>
    <row r="39" spans="1:8" ht="13.5">
      <c r="B39" s="230" t="s">
        <v>190</v>
      </c>
    </row>
    <row r="40" spans="1:8" ht="13.5">
      <c r="D40" s="243" t="s">
        <v>7</v>
      </c>
      <c r="E40" s="253">
        <f>'①基礎情報'!C8</f>
        <v>0</v>
      </c>
      <c r="F40" s="253"/>
      <c r="G40" s="263"/>
      <c r="H40" s="263"/>
    </row>
    <row r="41" spans="1:8" ht="13.5">
      <c r="D41" s="243" t="s">
        <v>5</v>
      </c>
      <c r="E41" s="253">
        <f>'①基礎情報'!C9</f>
        <v>0</v>
      </c>
      <c r="F41" s="253"/>
      <c r="G41" s="263"/>
      <c r="H41" s="263"/>
    </row>
    <row r="42" spans="1:8" ht="13.5">
      <c r="D42" s="243" t="s">
        <v>113</v>
      </c>
      <c r="E42" s="253">
        <f>'①基礎情報'!C10</f>
        <v>0</v>
      </c>
      <c r="F42" s="253"/>
      <c r="G42" s="223" t="s">
        <v>166</v>
      </c>
    </row>
  </sheetData>
  <mergeCells count="31">
    <mergeCell ref="E1:F1"/>
    <mergeCell ref="B2:F2"/>
    <mergeCell ref="B5:C5"/>
    <mergeCell ref="E5:F5"/>
    <mergeCell ref="E6:F6"/>
    <mergeCell ref="E7:F7"/>
    <mergeCell ref="E8:F8"/>
    <mergeCell ref="E9:F9"/>
    <mergeCell ref="E10:F10"/>
    <mergeCell ref="B18:C18"/>
    <mergeCell ref="E18:F18"/>
    <mergeCell ref="B21:C21"/>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B35:C35"/>
    <mergeCell ref="E35:F35"/>
    <mergeCell ref="E40:F40"/>
    <mergeCell ref="E41:F41"/>
    <mergeCell ref="E42:F42"/>
  </mergeCells>
  <phoneticPr fontId="2"/>
  <pageMargins left="0.75" right="0.75" top="1" bottom="1" header="0.51200000000000001" footer="0.51200000000000001"/>
  <pageSetup paperSize="9" scale="93"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G44"/>
  <sheetViews>
    <sheetView workbookViewId="0">
      <selection activeCell="B3" sqref="B3"/>
    </sheetView>
  </sheetViews>
  <sheetFormatPr defaultRowHeight="13.5"/>
  <cols>
    <col min="1" max="1" width="2.5" style="220" customWidth="1"/>
    <col min="2" max="3" width="20" style="220" customWidth="1"/>
    <col min="4" max="5" width="20" style="221" customWidth="1"/>
    <col min="6" max="6" width="10.125" style="220" bestFit="1" customWidth="1"/>
    <col min="7" max="7" width="3.375" customWidth="1"/>
    <col min="257" max="257" width="2.5" customWidth="1"/>
    <col min="258" max="261" width="20" customWidth="1"/>
    <col min="262" max="262" width="10.125" bestFit="1" customWidth="1"/>
    <col min="263" max="263" width="3.375" customWidth="1"/>
    <col min="513" max="513" width="2.5" customWidth="1"/>
    <col min="514" max="517" width="20" customWidth="1"/>
    <col min="518" max="518" width="10.125" bestFit="1" customWidth="1"/>
    <col min="519" max="519" width="3.375" customWidth="1"/>
    <col min="769" max="769" width="2.5" customWidth="1"/>
    <col min="770" max="773" width="20" customWidth="1"/>
    <col min="774" max="774" width="10.125" bestFit="1" customWidth="1"/>
    <col min="775" max="775" width="3.375" customWidth="1"/>
    <col min="1025" max="1025" width="2.5" customWidth="1"/>
    <col min="1026" max="1029" width="20" customWidth="1"/>
    <col min="1030" max="1030" width="10.125" bestFit="1" customWidth="1"/>
    <col min="1031" max="1031" width="3.375" customWidth="1"/>
    <col min="1281" max="1281" width="2.5" customWidth="1"/>
    <col min="1282" max="1285" width="20" customWidth="1"/>
    <col min="1286" max="1286" width="10.125" bestFit="1" customWidth="1"/>
    <col min="1287" max="1287" width="3.375" customWidth="1"/>
    <col min="1537" max="1537" width="2.5" customWidth="1"/>
    <col min="1538" max="1541" width="20" customWidth="1"/>
    <col min="1542" max="1542" width="10.125" bestFit="1" customWidth="1"/>
    <col min="1543" max="1543" width="3.375" customWidth="1"/>
    <col min="1793" max="1793" width="2.5" customWidth="1"/>
    <col min="1794" max="1797" width="20" customWidth="1"/>
    <col min="1798" max="1798" width="10.125" bestFit="1" customWidth="1"/>
    <col min="1799" max="1799" width="3.375" customWidth="1"/>
    <col min="2049" max="2049" width="2.5" customWidth="1"/>
    <col min="2050" max="2053" width="20" customWidth="1"/>
    <col min="2054" max="2054" width="10.125" bestFit="1" customWidth="1"/>
    <col min="2055" max="2055" width="3.375" customWidth="1"/>
    <col min="2305" max="2305" width="2.5" customWidth="1"/>
    <col min="2306" max="2309" width="20" customWidth="1"/>
    <col min="2310" max="2310" width="10.125" bestFit="1" customWidth="1"/>
    <col min="2311" max="2311" width="3.375" customWidth="1"/>
    <col min="2561" max="2561" width="2.5" customWidth="1"/>
    <col min="2562" max="2565" width="20" customWidth="1"/>
    <col min="2566" max="2566" width="10.125" bestFit="1" customWidth="1"/>
    <col min="2567" max="2567" width="3.375" customWidth="1"/>
    <col min="2817" max="2817" width="2.5" customWidth="1"/>
    <col min="2818" max="2821" width="20" customWidth="1"/>
    <col min="2822" max="2822" width="10.125" bestFit="1" customWidth="1"/>
    <col min="2823" max="2823" width="3.375" customWidth="1"/>
    <col min="3073" max="3073" width="2.5" customWidth="1"/>
    <col min="3074" max="3077" width="20" customWidth="1"/>
    <col min="3078" max="3078" width="10.125" bestFit="1" customWidth="1"/>
    <col min="3079" max="3079" width="3.375" customWidth="1"/>
    <col min="3329" max="3329" width="2.5" customWidth="1"/>
    <col min="3330" max="3333" width="20" customWidth="1"/>
    <col min="3334" max="3334" width="10.125" bestFit="1" customWidth="1"/>
    <col min="3335" max="3335" width="3.375" customWidth="1"/>
    <col min="3585" max="3585" width="2.5" customWidth="1"/>
    <col min="3586" max="3589" width="20" customWidth="1"/>
    <col min="3590" max="3590" width="10.125" bestFit="1" customWidth="1"/>
    <col min="3591" max="3591" width="3.375" customWidth="1"/>
    <col min="3841" max="3841" width="2.5" customWidth="1"/>
    <col min="3842" max="3845" width="20" customWidth="1"/>
    <col min="3846" max="3846" width="10.125" bestFit="1" customWidth="1"/>
    <col min="3847" max="3847" width="3.375" customWidth="1"/>
    <col min="4097" max="4097" width="2.5" customWidth="1"/>
    <col min="4098" max="4101" width="20" customWidth="1"/>
    <col min="4102" max="4102" width="10.125" bestFit="1" customWidth="1"/>
    <col min="4103" max="4103" width="3.375" customWidth="1"/>
    <col min="4353" max="4353" width="2.5" customWidth="1"/>
    <col min="4354" max="4357" width="20" customWidth="1"/>
    <col min="4358" max="4358" width="10.125" bestFit="1" customWidth="1"/>
    <col min="4359" max="4359" width="3.375" customWidth="1"/>
    <col min="4609" max="4609" width="2.5" customWidth="1"/>
    <col min="4610" max="4613" width="20" customWidth="1"/>
    <col min="4614" max="4614" width="10.125" bestFit="1" customWidth="1"/>
    <col min="4615" max="4615" width="3.375" customWidth="1"/>
    <col min="4865" max="4865" width="2.5" customWidth="1"/>
    <col min="4866" max="4869" width="20" customWidth="1"/>
    <col min="4870" max="4870" width="10.125" bestFit="1" customWidth="1"/>
    <col min="4871" max="4871" width="3.375" customWidth="1"/>
    <col min="5121" max="5121" width="2.5" customWidth="1"/>
    <col min="5122" max="5125" width="20" customWidth="1"/>
    <col min="5126" max="5126" width="10.125" bestFit="1" customWidth="1"/>
    <col min="5127" max="5127" width="3.375" customWidth="1"/>
    <col min="5377" max="5377" width="2.5" customWidth="1"/>
    <col min="5378" max="5381" width="20" customWidth="1"/>
    <col min="5382" max="5382" width="10.125" bestFit="1" customWidth="1"/>
    <col min="5383" max="5383" width="3.375" customWidth="1"/>
    <col min="5633" max="5633" width="2.5" customWidth="1"/>
    <col min="5634" max="5637" width="20" customWidth="1"/>
    <col min="5638" max="5638" width="10.125" bestFit="1" customWidth="1"/>
    <col min="5639" max="5639" width="3.375" customWidth="1"/>
    <col min="5889" max="5889" width="2.5" customWidth="1"/>
    <col min="5890" max="5893" width="20" customWidth="1"/>
    <col min="5894" max="5894" width="10.125" bestFit="1" customWidth="1"/>
    <col min="5895" max="5895" width="3.375" customWidth="1"/>
    <col min="6145" max="6145" width="2.5" customWidth="1"/>
    <col min="6146" max="6149" width="20" customWidth="1"/>
    <col min="6150" max="6150" width="10.125" bestFit="1" customWidth="1"/>
    <col min="6151" max="6151" width="3.375" customWidth="1"/>
    <col min="6401" max="6401" width="2.5" customWidth="1"/>
    <col min="6402" max="6405" width="20" customWidth="1"/>
    <col min="6406" max="6406" width="10.125" bestFit="1" customWidth="1"/>
    <col min="6407" max="6407" width="3.375" customWidth="1"/>
    <col min="6657" max="6657" width="2.5" customWidth="1"/>
    <col min="6658" max="6661" width="20" customWidth="1"/>
    <col min="6662" max="6662" width="10.125" bestFit="1" customWidth="1"/>
    <col min="6663" max="6663" width="3.375" customWidth="1"/>
    <col min="6913" max="6913" width="2.5" customWidth="1"/>
    <col min="6914" max="6917" width="20" customWidth="1"/>
    <col min="6918" max="6918" width="10.125" bestFit="1" customWidth="1"/>
    <col min="6919" max="6919" width="3.375" customWidth="1"/>
    <col min="7169" max="7169" width="2.5" customWidth="1"/>
    <col min="7170" max="7173" width="20" customWidth="1"/>
    <col min="7174" max="7174" width="10.125" bestFit="1" customWidth="1"/>
    <col min="7175" max="7175" width="3.375" customWidth="1"/>
    <col min="7425" max="7425" width="2.5" customWidth="1"/>
    <col min="7426" max="7429" width="20" customWidth="1"/>
    <col min="7430" max="7430" width="10.125" bestFit="1" customWidth="1"/>
    <col min="7431" max="7431" width="3.375" customWidth="1"/>
    <col min="7681" max="7681" width="2.5" customWidth="1"/>
    <col min="7682" max="7685" width="20" customWidth="1"/>
    <col min="7686" max="7686" width="10.125" bestFit="1" customWidth="1"/>
    <col min="7687" max="7687" width="3.375" customWidth="1"/>
    <col min="7937" max="7937" width="2.5" customWidth="1"/>
    <col min="7938" max="7941" width="20" customWidth="1"/>
    <col min="7942" max="7942" width="10.125" bestFit="1" customWidth="1"/>
    <col min="7943" max="7943" width="3.375" customWidth="1"/>
    <col min="8193" max="8193" width="2.5" customWidth="1"/>
    <col min="8194" max="8197" width="20" customWidth="1"/>
    <col min="8198" max="8198" width="10.125" bestFit="1" customWidth="1"/>
    <col min="8199" max="8199" width="3.375" customWidth="1"/>
    <col min="8449" max="8449" width="2.5" customWidth="1"/>
    <col min="8450" max="8453" width="20" customWidth="1"/>
    <col min="8454" max="8454" width="10.125" bestFit="1" customWidth="1"/>
    <col min="8455" max="8455" width="3.375" customWidth="1"/>
    <col min="8705" max="8705" width="2.5" customWidth="1"/>
    <col min="8706" max="8709" width="20" customWidth="1"/>
    <col min="8710" max="8710" width="10.125" bestFit="1" customWidth="1"/>
    <col min="8711" max="8711" width="3.375" customWidth="1"/>
    <col min="8961" max="8961" width="2.5" customWidth="1"/>
    <col min="8962" max="8965" width="20" customWidth="1"/>
    <col min="8966" max="8966" width="10.125" bestFit="1" customWidth="1"/>
    <col min="8967" max="8967" width="3.375" customWidth="1"/>
    <col min="9217" max="9217" width="2.5" customWidth="1"/>
    <col min="9218" max="9221" width="20" customWidth="1"/>
    <col min="9222" max="9222" width="10.125" bestFit="1" customWidth="1"/>
    <col min="9223" max="9223" width="3.375" customWidth="1"/>
    <col min="9473" max="9473" width="2.5" customWidth="1"/>
    <col min="9474" max="9477" width="20" customWidth="1"/>
    <col min="9478" max="9478" width="10.125" bestFit="1" customWidth="1"/>
    <col min="9479" max="9479" width="3.375" customWidth="1"/>
    <col min="9729" max="9729" width="2.5" customWidth="1"/>
    <col min="9730" max="9733" width="20" customWidth="1"/>
    <col min="9734" max="9734" width="10.125" bestFit="1" customWidth="1"/>
    <col min="9735" max="9735" width="3.375" customWidth="1"/>
    <col min="9985" max="9985" width="2.5" customWidth="1"/>
    <col min="9986" max="9989" width="20" customWidth="1"/>
    <col min="9990" max="9990" width="10.125" bestFit="1" customWidth="1"/>
    <col min="9991" max="9991" width="3.375" customWidth="1"/>
    <col min="10241" max="10241" width="2.5" customWidth="1"/>
    <col min="10242" max="10245" width="20" customWidth="1"/>
    <col min="10246" max="10246" width="10.125" bestFit="1" customWidth="1"/>
    <col min="10247" max="10247" width="3.375" customWidth="1"/>
    <col min="10497" max="10497" width="2.5" customWidth="1"/>
    <col min="10498" max="10501" width="20" customWidth="1"/>
    <col min="10502" max="10502" width="10.125" bestFit="1" customWidth="1"/>
    <col min="10503" max="10503" width="3.375" customWidth="1"/>
    <col min="10753" max="10753" width="2.5" customWidth="1"/>
    <col min="10754" max="10757" width="20" customWidth="1"/>
    <col min="10758" max="10758" width="10.125" bestFit="1" customWidth="1"/>
    <col min="10759" max="10759" width="3.375" customWidth="1"/>
    <col min="11009" max="11009" width="2.5" customWidth="1"/>
    <col min="11010" max="11013" width="20" customWidth="1"/>
    <col min="11014" max="11014" width="10.125" bestFit="1" customWidth="1"/>
    <col min="11015" max="11015" width="3.375" customWidth="1"/>
    <col min="11265" max="11265" width="2.5" customWidth="1"/>
    <col min="11266" max="11269" width="20" customWidth="1"/>
    <col min="11270" max="11270" width="10.125" bestFit="1" customWidth="1"/>
    <col min="11271" max="11271" width="3.375" customWidth="1"/>
    <col min="11521" max="11521" width="2.5" customWidth="1"/>
    <col min="11522" max="11525" width="20" customWidth="1"/>
    <col min="11526" max="11526" width="10.125" bestFit="1" customWidth="1"/>
    <col min="11527" max="11527" width="3.375" customWidth="1"/>
    <col min="11777" max="11777" width="2.5" customWidth="1"/>
    <col min="11778" max="11781" width="20" customWidth="1"/>
    <col min="11782" max="11782" width="10.125" bestFit="1" customWidth="1"/>
    <col min="11783" max="11783" width="3.375" customWidth="1"/>
    <col min="12033" max="12033" width="2.5" customWidth="1"/>
    <col min="12034" max="12037" width="20" customWidth="1"/>
    <col min="12038" max="12038" width="10.125" bestFit="1" customWidth="1"/>
    <col min="12039" max="12039" width="3.375" customWidth="1"/>
    <col min="12289" max="12289" width="2.5" customWidth="1"/>
    <col min="12290" max="12293" width="20" customWidth="1"/>
    <col min="12294" max="12294" width="10.125" bestFit="1" customWidth="1"/>
    <col min="12295" max="12295" width="3.375" customWidth="1"/>
    <col min="12545" max="12545" width="2.5" customWidth="1"/>
    <col min="12546" max="12549" width="20" customWidth="1"/>
    <col min="12550" max="12550" width="10.125" bestFit="1" customWidth="1"/>
    <col min="12551" max="12551" width="3.375" customWidth="1"/>
    <col min="12801" max="12801" width="2.5" customWidth="1"/>
    <col min="12802" max="12805" width="20" customWidth="1"/>
    <col min="12806" max="12806" width="10.125" bestFit="1" customWidth="1"/>
    <col min="12807" max="12807" width="3.375" customWidth="1"/>
    <col min="13057" max="13057" width="2.5" customWidth="1"/>
    <col min="13058" max="13061" width="20" customWidth="1"/>
    <col min="13062" max="13062" width="10.125" bestFit="1" customWidth="1"/>
    <col min="13063" max="13063" width="3.375" customWidth="1"/>
    <col min="13313" max="13313" width="2.5" customWidth="1"/>
    <col min="13314" max="13317" width="20" customWidth="1"/>
    <col min="13318" max="13318" width="10.125" bestFit="1" customWidth="1"/>
    <col min="13319" max="13319" width="3.375" customWidth="1"/>
    <col min="13569" max="13569" width="2.5" customWidth="1"/>
    <col min="13570" max="13573" width="20" customWidth="1"/>
    <col min="13574" max="13574" width="10.125" bestFit="1" customWidth="1"/>
    <col min="13575" max="13575" width="3.375" customWidth="1"/>
    <col min="13825" max="13825" width="2.5" customWidth="1"/>
    <col min="13826" max="13829" width="20" customWidth="1"/>
    <col min="13830" max="13830" width="10.125" bestFit="1" customWidth="1"/>
    <col min="13831" max="13831" width="3.375" customWidth="1"/>
    <col min="14081" max="14081" width="2.5" customWidth="1"/>
    <col min="14082" max="14085" width="20" customWidth="1"/>
    <col min="14086" max="14086" width="10.125" bestFit="1" customWidth="1"/>
    <col min="14087" max="14087" width="3.375" customWidth="1"/>
    <col min="14337" max="14337" width="2.5" customWidth="1"/>
    <col min="14338" max="14341" width="20" customWidth="1"/>
    <col min="14342" max="14342" width="10.125" bestFit="1" customWidth="1"/>
    <col min="14343" max="14343" width="3.375" customWidth="1"/>
    <col min="14593" max="14593" width="2.5" customWidth="1"/>
    <col min="14594" max="14597" width="20" customWidth="1"/>
    <col min="14598" max="14598" width="10.125" bestFit="1" customWidth="1"/>
    <col min="14599" max="14599" width="3.375" customWidth="1"/>
    <col min="14849" max="14849" width="2.5" customWidth="1"/>
    <col min="14850" max="14853" width="20" customWidth="1"/>
    <col min="14854" max="14854" width="10.125" bestFit="1" customWidth="1"/>
    <col min="14855" max="14855" width="3.375" customWidth="1"/>
    <col min="15105" max="15105" width="2.5" customWidth="1"/>
    <col min="15106" max="15109" width="20" customWidth="1"/>
    <col min="15110" max="15110" width="10.125" bestFit="1" customWidth="1"/>
    <col min="15111" max="15111" width="3.375" customWidth="1"/>
    <col min="15361" max="15361" width="2.5" customWidth="1"/>
    <col min="15362" max="15365" width="20" customWidth="1"/>
    <col min="15366" max="15366" width="10.125" bestFit="1" customWidth="1"/>
    <col min="15367" max="15367" width="3.375" customWidth="1"/>
    <col min="15617" max="15617" width="2.5" customWidth="1"/>
    <col min="15618" max="15621" width="20" customWidth="1"/>
    <col min="15622" max="15622" width="10.125" bestFit="1" customWidth="1"/>
    <col min="15623" max="15623" width="3.375" customWidth="1"/>
    <col min="15873" max="15873" width="2.5" customWidth="1"/>
    <col min="15874" max="15877" width="20" customWidth="1"/>
    <col min="15878" max="15878" width="10.125" bestFit="1" customWidth="1"/>
    <col min="15879" max="15879" width="3.375" customWidth="1"/>
    <col min="16129" max="16129" width="2.5" customWidth="1"/>
    <col min="16130" max="16133" width="20" customWidth="1"/>
    <col min="16134" max="16134" width="10.125" bestFit="1" customWidth="1"/>
    <col min="16135" max="16135" width="3.375" customWidth="1"/>
  </cols>
  <sheetData>
    <row r="1" spans="1:6">
      <c r="E1" s="273" t="s">
        <v>191</v>
      </c>
      <c r="F1" s="273"/>
    </row>
    <row r="2" spans="1:6">
      <c r="B2" s="223" t="s">
        <v>204</v>
      </c>
      <c r="C2" s="223"/>
      <c r="D2" s="223"/>
      <c r="E2" s="223"/>
      <c r="F2" s="223"/>
    </row>
    <row r="4" spans="1:6">
      <c r="B4" s="220" t="s">
        <v>53</v>
      </c>
      <c r="F4" s="254" t="s">
        <v>83</v>
      </c>
    </row>
    <row r="5" spans="1:6">
      <c r="B5" s="224" t="s">
        <v>58</v>
      </c>
      <c r="C5" s="231"/>
      <c r="D5" s="250" t="s">
        <v>31</v>
      </c>
      <c r="E5" s="224" t="s">
        <v>88</v>
      </c>
      <c r="F5" s="231"/>
    </row>
    <row r="6" spans="1:6">
      <c r="A6" s="222"/>
      <c r="B6" s="227" t="s">
        <v>92</v>
      </c>
      <c r="C6" s="227" t="s">
        <v>93</v>
      </c>
      <c r="D6" s="265">
        <v>936000</v>
      </c>
      <c r="E6" s="274" t="s">
        <v>178</v>
      </c>
      <c r="F6" s="278"/>
    </row>
    <row r="7" spans="1:6">
      <c r="A7" s="222"/>
      <c r="B7" s="228"/>
      <c r="C7" s="228" t="s">
        <v>94</v>
      </c>
      <c r="D7" s="266">
        <v>150000</v>
      </c>
      <c r="E7" s="246" t="s">
        <v>179</v>
      </c>
      <c r="F7" s="256"/>
    </row>
    <row r="8" spans="1:6">
      <c r="A8" s="222"/>
      <c r="B8" s="228"/>
      <c r="C8" s="228"/>
      <c r="D8" s="236"/>
      <c r="E8" s="275"/>
      <c r="F8" s="279"/>
    </row>
    <row r="9" spans="1:6">
      <c r="A9" s="222"/>
      <c r="B9" s="228" t="s">
        <v>95</v>
      </c>
      <c r="C9" s="228" t="s">
        <v>95</v>
      </c>
      <c r="D9" s="266">
        <v>3066000</v>
      </c>
      <c r="E9" s="275"/>
      <c r="F9" s="279"/>
    </row>
    <row r="10" spans="1:6">
      <c r="A10" s="222"/>
      <c r="B10" s="228"/>
      <c r="C10" s="228"/>
      <c r="D10" s="236"/>
      <c r="E10" s="275"/>
      <c r="F10" s="279"/>
    </row>
    <row r="11" spans="1:6" ht="13.5" customHeight="1">
      <c r="A11" s="222"/>
      <c r="B11" s="228" t="s">
        <v>96</v>
      </c>
      <c r="C11" s="228" t="s">
        <v>96</v>
      </c>
      <c r="D11" s="266">
        <v>3120000</v>
      </c>
      <c r="E11" s="246" t="s">
        <v>180</v>
      </c>
      <c r="F11" s="256"/>
    </row>
    <row r="12" spans="1:6">
      <c r="A12" s="222"/>
      <c r="B12" s="228"/>
      <c r="C12" s="228"/>
      <c r="D12" s="236"/>
      <c r="E12" s="248" t="s">
        <v>192</v>
      </c>
      <c r="F12" s="280">
        <v>960000</v>
      </c>
    </row>
    <row r="13" spans="1:6">
      <c r="A13" s="222"/>
      <c r="B13" s="228"/>
      <c r="C13" s="228"/>
      <c r="D13" s="236"/>
      <c r="E13" s="248" t="s">
        <v>193</v>
      </c>
      <c r="F13" s="280">
        <v>1500000</v>
      </c>
    </row>
    <row r="14" spans="1:6">
      <c r="A14" s="222"/>
      <c r="B14" s="228"/>
      <c r="C14" s="228"/>
      <c r="D14" s="236"/>
      <c r="E14" s="248" t="s">
        <v>143</v>
      </c>
      <c r="F14" s="280">
        <v>516000</v>
      </c>
    </row>
    <row r="15" spans="1:6">
      <c r="A15" s="222"/>
      <c r="B15" s="228"/>
      <c r="C15" s="228"/>
      <c r="D15" s="236"/>
      <c r="E15" s="248" t="s">
        <v>150</v>
      </c>
      <c r="F15" s="280">
        <v>144000</v>
      </c>
    </row>
    <row r="16" spans="1:6">
      <c r="A16" s="222"/>
      <c r="B16" s="228" t="s">
        <v>97</v>
      </c>
      <c r="C16" s="228" t="s">
        <v>98</v>
      </c>
      <c r="D16" s="266">
        <v>200000</v>
      </c>
      <c r="E16" s="236"/>
      <c r="F16" s="259"/>
    </row>
    <row r="17" spans="1:6">
      <c r="A17" s="222"/>
      <c r="B17" s="226"/>
      <c r="C17" s="232"/>
      <c r="D17" s="236"/>
      <c r="E17" s="236"/>
      <c r="F17" s="281"/>
    </row>
    <row r="18" spans="1:6">
      <c r="B18" s="224" t="s">
        <v>89</v>
      </c>
      <c r="C18" s="231"/>
      <c r="D18" s="267">
        <f>SUM(D6:D16)</f>
        <v>7472000</v>
      </c>
      <c r="E18" s="250"/>
      <c r="F18" s="260"/>
    </row>
    <row r="20" spans="1:6">
      <c r="B20" s="220" t="s">
        <v>3</v>
      </c>
    </row>
    <row r="21" spans="1:6">
      <c r="B21" s="224" t="s">
        <v>58</v>
      </c>
      <c r="C21" s="231"/>
      <c r="D21" s="233" t="s">
        <v>31</v>
      </c>
      <c r="E21" s="224" t="s">
        <v>88</v>
      </c>
      <c r="F21" s="231"/>
    </row>
    <row r="22" spans="1:6">
      <c r="A22" s="222"/>
      <c r="B22" s="227" t="s">
        <v>100</v>
      </c>
      <c r="C22" s="227" t="s">
        <v>101</v>
      </c>
      <c r="D22" s="268">
        <v>2800000</v>
      </c>
      <c r="E22" s="251"/>
      <c r="F22" s="261"/>
    </row>
    <row r="23" spans="1:6">
      <c r="A23" s="222"/>
      <c r="B23" s="228"/>
      <c r="C23" s="228" t="s">
        <v>102</v>
      </c>
      <c r="D23" s="269">
        <v>350000</v>
      </c>
      <c r="E23" s="247"/>
      <c r="F23" s="257"/>
    </row>
    <row r="24" spans="1:6">
      <c r="A24" s="222"/>
      <c r="B24" s="228"/>
      <c r="C24" s="228" t="s">
        <v>103</v>
      </c>
      <c r="D24" s="269">
        <v>240000</v>
      </c>
      <c r="E24" s="247"/>
      <c r="F24" s="257"/>
    </row>
    <row r="25" spans="1:6">
      <c r="A25" s="222"/>
      <c r="B25" s="228"/>
      <c r="C25" s="228"/>
      <c r="D25" s="270"/>
      <c r="E25" s="247"/>
      <c r="F25" s="257"/>
    </row>
    <row r="26" spans="1:6">
      <c r="A26" s="222"/>
      <c r="B26" s="228" t="s">
        <v>104</v>
      </c>
      <c r="C26" s="228" t="s">
        <v>105</v>
      </c>
      <c r="D26" s="269">
        <v>1800000</v>
      </c>
      <c r="E26" s="247"/>
      <c r="F26" s="257"/>
    </row>
    <row r="27" spans="1:6">
      <c r="A27" s="222"/>
      <c r="B27" s="228"/>
      <c r="C27" s="228" t="s">
        <v>106</v>
      </c>
      <c r="D27" s="269">
        <v>1500000</v>
      </c>
      <c r="E27" s="247"/>
      <c r="F27" s="257"/>
    </row>
    <row r="28" spans="1:6">
      <c r="A28" s="222"/>
      <c r="B28" s="228"/>
      <c r="C28" s="228" t="s">
        <v>107</v>
      </c>
      <c r="D28" s="269">
        <v>516000</v>
      </c>
      <c r="E28" s="247"/>
      <c r="F28" s="257"/>
    </row>
    <row r="29" spans="1:6">
      <c r="A29" s="222"/>
      <c r="B29" s="228"/>
      <c r="C29" s="228" t="s">
        <v>108</v>
      </c>
      <c r="D29" s="269">
        <v>144000</v>
      </c>
      <c r="E29" s="247"/>
      <c r="F29" s="257"/>
    </row>
    <row r="30" spans="1:6">
      <c r="A30" s="222"/>
      <c r="B30" s="228"/>
      <c r="C30" s="228"/>
      <c r="D30" s="270"/>
      <c r="E30" s="247"/>
      <c r="F30" s="257"/>
    </row>
    <row r="31" spans="1:6">
      <c r="A31" s="222"/>
      <c r="B31" s="228" t="s">
        <v>109</v>
      </c>
      <c r="C31" s="228" t="s">
        <v>110</v>
      </c>
      <c r="D31" s="269">
        <v>60000</v>
      </c>
      <c r="E31" s="247"/>
      <c r="F31" s="257"/>
    </row>
    <row r="32" spans="1:6">
      <c r="A32" s="222"/>
      <c r="B32" s="228"/>
      <c r="C32" s="228" t="s">
        <v>111</v>
      </c>
      <c r="D32" s="269">
        <v>50000</v>
      </c>
      <c r="E32" s="247"/>
      <c r="F32" s="257"/>
    </row>
    <row r="33" spans="1:7">
      <c r="A33" s="222"/>
      <c r="B33" s="228"/>
      <c r="C33" s="228" t="s">
        <v>112</v>
      </c>
      <c r="D33" s="269">
        <v>12000</v>
      </c>
      <c r="E33" s="247"/>
      <c r="F33" s="257"/>
    </row>
    <row r="34" spans="1:7">
      <c r="A34" s="222"/>
      <c r="B34" s="232"/>
      <c r="C34" s="232"/>
      <c r="D34" s="271"/>
      <c r="E34" s="276"/>
      <c r="F34" s="282"/>
    </row>
    <row r="35" spans="1:7">
      <c r="B35" s="224" t="s">
        <v>89</v>
      </c>
      <c r="C35" s="231"/>
      <c r="D35" s="272">
        <f>SUM(D22:D34)</f>
        <v>7472000</v>
      </c>
      <c r="E35" s="252"/>
      <c r="F35" s="262"/>
    </row>
    <row r="37" spans="1:7">
      <c r="B37" s="220" t="s">
        <v>91</v>
      </c>
    </row>
    <row r="39" spans="1:7">
      <c r="B39" s="230" t="s">
        <v>190</v>
      </c>
    </row>
    <row r="40" spans="1:7">
      <c r="C40" s="220" t="s">
        <v>32</v>
      </c>
      <c r="D40" s="243" t="s">
        <v>7</v>
      </c>
      <c r="E40" s="277" t="s">
        <v>181</v>
      </c>
      <c r="F40" s="277"/>
    </row>
    <row r="41" spans="1:7">
      <c r="D41" s="243" t="s">
        <v>5</v>
      </c>
      <c r="E41" s="277" t="s">
        <v>182</v>
      </c>
      <c r="F41" s="277"/>
    </row>
    <row r="42" spans="1:7">
      <c r="D42" s="243" t="s">
        <v>113</v>
      </c>
      <c r="E42" s="277" t="s">
        <v>194</v>
      </c>
      <c r="F42" s="277"/>
      <c r="G42" s="283" t="s">
        <v>166</v>
      </c>
    </row>
    <row r="43" spans="1:7" ht="50.25" customHeight="1"/>
    <row r="44" spans="1:7" ht="14.25">
      <c r="B44" s="264" t="s">
        <v>195</v>
      </c>
    </row>
  </sheetData>
  <mergeCells count="31">
    <mergeCell ref="E1:F1"/>
    <mergeCell ref="B2:F2"/>
    <mergeCell ref="B5:C5"/>
    <mergeCell ref="E5:F5"/>
    <mergeCell ref="E6:F6"/>
    <mergeCell ref="E7:F7"/>
    <mergeCell ref="E8:F8"/>
    <mergeCell ref="E9:F9"/>
    <mergeCell ref="E10:F10"/>
    <mergeCell ref="B18:C18"/>
    <mergeCell ref="E18:F18"/>
    <mergeCell ref="B21:C21"/>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B35:C35"/>
    <mergeCell ref="E35:F35"/>
    <mergeCell ref="E40:F40"/>
    <mergeCell ref="E41:F41"/>
    <mergeCell ref="E42:F42"/>
  </mergeCells>
  <phoneticPr fontId="2"/>
  <pageMargins left="0.75" right="0.75" top="1" bottom="1" header="0.51200000000000001" footer="0.51200000000000001"/>
  <pageSetup paperSize="9" scale="91" fitToWidth="1" fitToHeight="1" orientation="portrait"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H127"/>
  <sheetViews>
    <sheetView topLeftCell="A52" workbookViewId="0">
      <selection activeCell="A68" sqref="A68:XFD68"/>
    </sheetView>
  </sheetViews>
  <sheetFormatPr defaultRowHeight="13.5"/>
  <cols>
    <col min="1" max="1" width="5.25" style="284" bestFit="1" customWidth="1"/>
    <col min="2" max="2" width="9.125" style="284" customWidth="1"/>
    <col min="3" max="3" width="11" style="284" bestFit="1" customWidth="1"/>
    <col min="4" max="4" width="16.5" style="285" bestFit="1" customWidth="1"/>
    <col min="5" max="5" width="11" style="286" bestFit="1" customWidth="1"/>
    <col min="6" max="7" width="16.625" style="284" customWidth="1"/>
    <col min="8" max="8" width="9" style="284" hidden="1" customWidth="1"/>
    <col min="9" max="16384" width="9" style="284" customWidth="1"/>
  </cols>
  <sheetData>
    <row r="1" spans="1:8" s="287" customFormat="1">
      <c r="A1" s="288" t="s">
        <v>22</v>
      </c>
      <c r="B1" s="288" t="s">
        <v>172</v>
      </c>
      <c r="C1" s="288" t="s">
        <v>46</v>
      </c>
      <c r="D1" s="292" t="s">
        <v>59</v>
      </c>
      <c r="E1" s="294" t="s">
        <v>41</v>
      </c>
      <c r="F1" s="296" t="s">
        <v>148</v>
      </c>
      <c r="G1" s="297"/>
    </row>
    <row r="2" spans="1:8">
      <c r="A2" s="289">
        <v>0</v>
      </c>
      <c r="B2" s="290">
        <v>1</v>
      </c>
      <c r="C2" s="291">
        <v>6</v>
      </c>
      <c r="D2" s="293" t="str">
        <f t="shared" ref="D2:D65" si="0">A2&amp;B2&amp;C2&amp;H2</f>
        <v>01612</v>
      </c>
      <c r="E2" s="295">
        <v>108000</v>
      </c>
      <c r="F2" s="291">
        <v>12</v>
      </c>
      <c r="G2" s="298"/>
      <c r="H2" s="284">
        <f t="array" ref="H2">_xlfn.IFS(F2=12,12,F2=30,30,F2="なし",0)</f>
        <v>12</v>
      </c>
    </row>
    <row r="3" spans="1:8">
      <c r="A3" s="289">
        <v>1</v>
      </c>
      <c r="B3" s="290">
        <v>1</v>
      </c>
      <c r="C3" s="291">
        <v>6</v>
      </c>
      <c r="D3" s="293" t="str">
        <f t="shared" si="0"/>
        <v>11612</v>
      </c>
      <c r="E3" s="295">
        <v>108000</v>
      </c>
      <c r="F3" s="291">
        <v>12</v>
      </c>
      <c r="G3" s="298"/>
      <c r="H3" s="284">
        <f t="array" ref="H3">_xlfn.IFS(F3=12,12,F3=30,30,F3="なし",0)</f>
        <v>12</v>
      </c>
    </row>
    <row r="4" spans="1:8">
      <c r="A4" s="289">
        <v>2</v>
      </c>
      <c r="B4" s="290">
        <v>1</v>
      </c>
      <c r="C4" s="291">
        <v>6</v>
      </c>
      <c r="D4" s="293" t="str">
        <f t="shared" si="0"/>
        <v>21612</v>
      </c>
      <c r="E4" s="295">
        <v>122000</v>
      </c>
      <c r="F4" s="291">
        <v>12</v>
      </c>
      <c r="G4" s="298"/>
      <c r="H4" s="284">
        <f t="array" ref="H4">_xlfn.IFS(F4=12,12,F4=30,30,F4="なし",0)</f>
        <v>12</v>
      </c>
    </row>
    <row r="5" spans="1:8">
      <c r="A5" s="289">
        <v>3</v>
      </c>
      <c r="B5" s="290">
        <v>1</v>
      </c>
      <c r="C5" s="291">
        <v>6</v>
      </c>
      <c r="D5" s="293" t="str">
        <f t="shared" si="0"/>
        <v>31612</v>
      </c>
      <c r="E5" s="295">
        <v>127000</v>
      </c>
      <c r="F5" s="291">
        <v>12</v>
      </c>
      <c r="G5" s="298"/>
      <c r="H5" s="284">
        <f t="array" ref="H5">_xlfn.IFS(F5=12,12,F5=30,30,F5="なし",0)</f>
        <v>12</v>
      </c>
    </row>
    <row r="6" spans="1:8">
      <c r="A6" s="289">
        <v>4</v>
      </c>
      <c r="B6" s="290">
        <v>1</v>
      </c>
      <c r="C6" s="291">
        <v>6</v>
      </c>
      <c r="D6" s="293" t="str">
        <f t="shared" si="0"/>
        <v>41612</v>
      </c>
      <c r="E6" s="295">
        <v>151000</v>
      </c>
      <c r="F6" s="291">
        <v>12</v>
      </c>
      <c r="G6" s="298"/>
      <c r="H6" s="284">
        <f t="array" ref="H6">_xlfn.IFS(F6=12,12,F6=30,30,F6="なし",0)</f>
        <v>12</v>
      </c>
    </row>
    <row r="7" spans="1:8">
      <c r="A7" s="289">
        <v>5</v>
      </c>
      <c r="B7" s="290">
        <v>1</v>
      </c>
      <c r="C7" s="291">
        <v>6</v>
      </c>
      <c r="D7" s="293" t="str">
        <f t="shared" si="0"/>
        <v>51612</v>
      </c>
      <c r="E7" s="295">
        <v>188000</v>
      </c>
      <c r="F7" s="291">
        <v>12</v>
      </c>
      <c r="G7" s="298"/>
      <c r="H7" s="284">
        <f t="array" ref="H7">_xlfn.IFS(F7=12,12,F7=30,30,F7="なし",0)</f>
        <v>12</v>
      </c>
    </row>
    <row r="8" spans="1:8">
      <c r="A8" s="289">
        <v>6</v>
      </c>
      <c r="B8" s="290">
        <v>1</v>
      </c>
      <c r="C8" s="291">
        <v>6</v>
      </c>
      <c r="D8" s="293" t="str">
        <f t="shared" si="0"/>
        <v>61612</v>
      </c>
      <c r="E8" s="295">
        <v>227000</v>
      </c>
      <c r="F8" s="291">
        <v>12</v>
      </c>
      <c r="G8" s="298"/>
      <c r="H8" s="284">
        <f t="array" ref="H8">_xlfn.IFS(F8=12,12,F8=30,30,F8="なし",0)</f>
        <v>12</v>
      </c>
    </row>
    <row r="9" spans="1:8">
      <c r="A9" s="289">
        <v>0</v>
      </c>
      <c r="B9" s="290">
        <v>2</v>
      </c>
      <c r="C9" s="291">
        <v>6</v>
      </c>
      <c r="D9" s="293" t="str">
        <f t="shared" si="0"/>
        <v>02612</v>
      </c>
      <c r="E9" s="295">
        <v>108000</v>
      </c>
      <c r="F9" s="291">
        <v>12</v>
      </c>
      <c r="G9" s="298"/>
      <c r="H9" s="284">
        <f t="array" ref="H9">_xlfn.IFS(F9=12,12,F9=30,30,F9="なし",0)</f>
        <v>12</v>
      </c>
    </row>
    <row r="10" spans="1:8">
      <c r="A10" s="289">
        <v>1</v>
      </c>
      <c r="B10" s="290">
        <v>2</v>
      </c>
      <c r="C10" s="291">
        <v>6</v>
      </c>
      <c r="D10" s="293" t="str">
        <f t="shared" si="0"/>
        <v>12612</v>
      </c>
      <c r="E10" s="295">
        <v>108000</v>
      </c>
      <c r="F10" s="291">
        <v>12</v>
      </c>
      <c r="G10" s="298"/>
      <c r="H10" s="284">
        <f t="array" ref="H10">_xlfn.IFS(F10=12,12,F10=30,30,F10="なし",0)</f>
        <v>12</v>
      </c>
    </row>
    <row r="11" spans="1:8">
      <c r="A11" s="289">
        <v>2</v>
      </c>
      <c r="B11" s="290">
        <v>2</v>
      </c>
      <c r="C11" s="291">
        <v>6</v>
      </c>
      <c r="D11" s="293" t="str">
        <f t="shared" si="0"/>
        <v>22612</v>
      </c>
      <c r="E11" s="295">
        <v>122000</v>
      </c>
      <c r="F11" s="291">
        <v>12</v>
      </c>
      <c r="G11" s="298"/>
      <c r="H11" s="284">
        <f t="array" ref="H11">_xlfn.IFS(F11=12,12,F11=30,30,F11="なし",0)</f>
        <v>12</v>
      </c>
    </row>
    <row r="12" spans="1:8">
      <c r="A12" s="289">
        <v>3</v>
      </c>
      <c r="B12" s="290">
        <v>2</v>
      </c>
      <c r="C12" s="291">
        <v>6</v>
      </c>
      <c r="D12" s="293" t="str">
        <f t="shared" si="0"/>
        <v>32612</v>
      </c>
      <c r="E12" s="295">
        <v>127000</v>
      </c>
      <c r="F12" s="291">
        <v>12</v>
      </c>
      <c r="G12" s="298"/>
      <c r="H12" s="284">
        <f t="array" ref="H12">_xlfn.IFS(F12=12,12,F12=30,30,F12="なし",0)</f>
        <v>12</v>
      </c>
    </row>
    <row r="13" spans="1:8">
      <c r="A13" s="289">
        <v>4</v>
      </c>
      <c r="B13" s="290">
        <v>2</v>
      </c>
      <c r="C13" s="291">
        <v>6</v>
      </c>
      <c r="D13" s="293" t="str">
        <f t="shared" si="0"/>
        <v>42612</v>
      </c>
      <c r="E13" s="295">
        <v>151000</v>
      </c>
      <c r="F13" s="291">
        <v>12</v>
      </c>
      <c r="G13" s="298"/>
      <c r="H13" s="284">
        <f t="array" ref="H13">_xlfn.IFS(F13=12,12,F13=30,30,F13="なし",0)</f>
        <v>12</v>
      </c>
    </row>
    <row r="14" spans="1:8">
      <c r="A14" s="289">
        <v>5</v>
      </c>
      <c r="B14" s="290">
        <v>2</v>
      </c>
      <c r="C14" s="291">
        <v>6</v>
      </c>
      <c r="D14" s="293" t="str">
        <f t="shared" si="0"/>
        <v>52612</v>
      </c>
      <c r="E14" s="295">
        <v>188000</v>
      </c>
      <c r="F14" s="291">
        <v>12</v>
      </c>
      <c r="G14" s="298"/>
      <c r="H14" s="284">
        <f t="array" ref="H14">_xlfn.IFS(F14=12,12,F14=30,30,F14="なし",0)</f>
        <v>12</v>
      </c>
    </row>
    <row r="15" spans="1:8">
      <c r="A15" s="289">
        <v>6</v>
      </c>
      <c r="B15" s="290">
        <v>2</v>
      </c>
      <c r="C15" s="291">
        <v>6</v>
      </c>
      <c r="D15" s="293" t="str">
        <f t="shared" si="0"/>
        <v>62612</v>
      </c>
      <c r="E15" s="295">
        <v>227000</v>
      </c>
      <c r="F15" s="291">
        <v>12</v>
      </c>
      <c r="G15" s="298"/>
      <c r="H15" s="284">
        <f t="array" ref="H15">_xlfn.IFS(F15=12,12,F15=30,30,F15="なし",0)</f>
        <v>12</v>
      </c>
    </row>
    <row r="16" spans="1:8">
      <c r="A16" s="289">
        <v>0</v>
      </c>
      <c r="B16" s="290">
        <v>3</v>
      </c>
      <c r="C16" s="291">
        <v>6</v>
      </c>
      <c r="D16" s="293" t="str">
        <f t="shared" si="0"/>
        <v>03612</v>
      </c>
      <c r="E16" s="295">
        <v>108000</v>
      </c>
      <c r="F16" s="291">
        <v>12</v>
      </c>
      <c r="G16" s="298"/>
      <c r="H16" s="284">
        <f t="array" ref="H16">_xlfn.IFS(F16=12,12,F16=30,30,F16="なし",0)</f>
        <v>12</v>
      </c>
    </row>
    <row r="17" spans="1:8">
      <c r="A17" s="289">
        <v>1</v>
      </c>
      <c r="B17" s="290">
        <v>3</v>
      </c>
      <c r="C17" s="291">
        <v>6</v>
      </c>
      <c r="D17" s="293" t="str">
        <f t="shared" si="0"/>
        <v>13612</v>
      </c>
      <c r="E17" s="295">
        <v>108000</v>
      </c>
      <c r="F17" s="291">
        <v>12</v>
      </c>
      <c r="G17" s="298"/>
      <c r="H17" s="284">
        <f t="array" ref="H17">_xlfn.IFS(F17=12,12,F17=30,30,F17="なし",0)</f>
        <v>12</v>
      </c>
    </row>
    <row r="18" spans="1:8">
      <c r="A18" s="289">
        <v>2</v>
      </c>
      <c r="B18" s="290">
        <v>3</v>
      </c>
      <c r="C18" s="291">
        <v>6</v>
      </c>
      <c r="D18" s="293" t="str">
        <f t="shared" si="0"/>
        <v>23612</v>
      </c>
      <c r="E18" s="295">
        <v>122000</v>
      </c>
      <c r="F18" s="291">
        <v>12</v>
      </c>
      <c r="G18" s="298"/>
      <c r="H18" s="284">
        <f t="array" ref="H18">_xlfn.IFS(F18=12,12,F18=30,30,F18="なし",0)</f>
        <v>12</v>
      </c>
    </row>
    <row r="19" spans="1:8">
      <c r="A19" s="289">
        <v>3</v>
      </c>
      <c r="B19" s="290">
        <v>3</v>
      </c>
      <c r="C19" s="291">
        <v>6</v>
      </c>
      <c r="D19" s="293" t="str">
        <f t="shared" si="0"/>
        <v>33612</v>
      </c>
      <c r="E19" s="295">
        <v>127000</v>
      </c>
      <c r="F19" s="291">
        <v>12</v>
      </c>
      <c r="G19" s="298"/>
      <c r="H19" s="284">
        <f t="array" ref="H19">_xlfn.IFS(F19=12,12,F19=30,30,F19="なし",0)</f>
        <v>12</v>
      </c>
    </row>
    <row r="20" spans="1:8">
      <c r="A20" s="289">
        <v>4</v>
      </c>
      <c r="B20" s="290">
        <v>3</v>
      </c>
      <c r="C20" s="291">
        <v>6</v>
      </c>
      <c r="D20" s="293" t="str">
        <f t="shared" si="0"/>
        <v>43612</v>
      </c>
      <c r="E20" s="295">
        <v>151000</v>
      </c>
      <c r="F20" s="291">
        <v>12</v>
      </c>
      <c r="G20" s="298"/>
      <c r="H20" s="284">
        <f t="array" ref="H20">_xlfn.IFS(F20=12,12,F20=30,30,F20="なし",0)</f>
        <v>12</v>
      </c>
    </row>
    <row r="21" spans="1:8">
      <c r="A21" s="289">
        <v>5</v>
      </c>
      <c r="B21" s="290">
        <v>3</v>
      </c>
      <c r="C21" s="291">
        <v>6</v>
      </c>
      <c r="D21" s="293" t="str">
        <f t="shared" si="0"/>
        <v>53612</v>
      </c>
      <c r="E21" s="295">
        <v>188000</v>
      </c>
      <c r="F21" s="291">
        <v>12</v>
      </c>
      <c r="G21" s="298"/>
      <c r="H21" s="284">
        <f t="array" ref="H21">_xlfn.IFS(F21=12,12,F21=30,30,F21="なし",0)</f>
        <v>12</v>
      </c>
    </row>
    <row r="22" spans="1:8">
      <c r="A22" s="289">
        <v>6</v>
      </c>
      <c r="B22" s="290">
        <v>3</v>
      </c>
      <c r="C22" s="291">
        <v>6</v>
      </c>
      <c r="D22" s="293" t="str">
        <f t="shared" si="0"/>
        <v>63612</v>
      </c>
      <c r="E22" s="295">
        <v>227000</v>
      </c>
      <c r="F22" s="291">
        <v>12</v>
      </c>
      <c r="G22" s="298"/>
      <c r="H22" s="284">
        <f t="array" ref="H22">_xlfn.IFS(F22=12,12,F22=30,30,F22="なし",0)</f>
        <v>12</v>
      </c>
    </row>
    <row r="23" spans="1:8">
      <c r="A23" s="289">
        <v>0</v>
      </c>
      <c r="B23" s="290">
        <v>4</v>
      </c>
      <c r="C23" s="291">
        <v>6</v>
      </c>
      <c r="D23" s="293" t="str">
        <f t="shared" si="0"/>
        <v>04612</v>
      </c>
      <c r="E23" s="295">
        <v>108000</v>
      </c>
      <c r="F23" s="291">
        <v>12</v>
      </c>
      <c r="G23" s="298"/>
      <c r="H23" s="284">
        <f t="array" ref="H23">_xlfn.IFS(F23=12,12,F23=30,30,F23="なし",0)</f>
        <v>12</v>
      </c>
    </row>
    <row r="24" spans="1:8">
      <c r="A24" s="289">
        <v>1</v>
      </c>
      <c r="B24" s="290">
        <v>4</v>
      </c>
      <c r="C24" s="291">
        <v>6</v>
      </c>
      <c r="D24" s="293" t="str">
        <f t="shared" si="0"/>
        <v>14612</v>
      </c>
      <c r="E24" s="295">
        <v>108000</v>
      </c>
      <c r="F24" s="291">
        <v>12</v>
      </c>
      <c r="G24" s="298"/>
      <c r="H24" s="284">
        <f t="array" ref="H24">_xlfn.IFS(F24=12,12,F24=30,30,F24="なし",0)</f>
        <v>12</v>
      </c>
    </row>
    <row r="25" spans="1:8">
      <c r="A25" s="289">
        <v>2</v>
      </c>
      <c r="B25" s="290">
        <v>4</v>
      </c>
      <c r="C25" s="291">
        <v>6</v>
      </c>
      <c r="D25" s="293" t="str">
        <f t="shared" si="0"/>
        <v>24612</v>
      </c>
      <c r="E25" s="295">
        <v>122000</v>
      </c>
      <c r="F25" s="291">
        <v>12</v>
      </c>
      <c r="G25" s="298"/>
      <c r="H25" s="284">
        <f t="array" ref="H25">_xlfn.IFS(F25=12,12,F25=30,30,F25="なし",0)</f>
        <v>12</v>
      </c>
    </row>
    <row r="26" spans="1:8">
      <c r="A26" s="289">
        <v>3</v>
      </c>
      <c r="B26" s="290">
        <v>4</v>
      </c>
      <c r="C26" s="291">
        <v>6</v>
      </c>
      <c r="D26" s="293" t="str">
        <f t="shared" si="0"/>
        <v>34612</v>
      </c>
      <c r="E26" s="295">
        <v>127000</v>
      </c>
      <c r="F26" s="291">
        <v>12</v>
      </c>
      <c r="G26" s="298"/>
      <c r="H26" s="284">
        <f t="array" ref="H26">_xlfn.IFS(F26=12,12,F26=30,30,F26="なし",0)</f>
        <v>12</v>
      </c>
    </row>
    <row r="27" spans="1:8">
      <c r="A27" s="289">
        <v>4</v>
      </c>
      <c r="B27" s="290">
        <v>4</v>
      </c>
      <c r="C27" s="291">
        <v>6</v>
      </c>
      <c r="D27" s="293" t="str">
        <f t="shared" si="0"/>
        <v>44612</v>
      </c>
      <c r="E27" s="295">
        <v>151000</v>
      </c>
      <c r="F27" s="291">
        <v>12</v>
      </c>
      <c r="G27" s="298"/>
      <c r="H27" s="284">
        <f t="array" ref="H27">_xlfn.IFS(F27=12,12,F27=30,30,F27="なし",0)</f>
        <v>12</v>
      </c>
    </row>
    <row r="28" spans="1:8">
      <c r="A28" s="289">
        <v>5</v>
      </c>
      <c r="B28" s="290">
        <v>4</v>
      </c>
      <c r="C28" s="291">
        <v>6</v>
      </c>
      <c r="D28" s="293" t="str">
        <f t="shared" si="0"/>
        <v>54612</v>
      </c>
      <c r="E28" s="295">
        <v>188000</v>
      </c>
      <c r="F28" s="291">
        <v>12</v>
      </c>
      <c r="G28" s="298"/>
      <c r="H28" s="284">
        <f t="array" ref="H28">_xlfn.IFS(F28=12,12,F28=30,30,F28="なし",0)</f>
        <v>12</v>
      </c>
    </row>
    <row r="29" spans="1:8">
      <c r="A29" s="289">
        <v>6</v>
      </c>
      <c r="B29" s="290">
        <v>4</v>
      </c>
      <c r="C29" s="291">
        <v>6</v>
      </c>
      <c r="D29" s="293" t="str">
        <f t="shared" si="0"/>
        <v>64612</v>
      </c>
      <c r="E29" s="295">
        <v>227000</v>
      </c>
      <c r="F29" s="291">
        <v>12</v>
      </c>
      <c r="G29" s="298"/>
      <c r="H29" s="284">
        <f t="array" ref="H29">_xlfn.IFS(F29=12,12,F29=30,30,F29="なし",0)</f>
        <v>12</v>
      </c>
    </row>
    <row r="30" spans="1:8">
      <c r="A30" s="289">
        <v>0</v>
      </c>
      <c r="B30" s="290">
        <v>5</v>
      </c>
      <c r="C30" s="291">
        <v>6</v>
      </c>
      <c r="D30" s="293" t="str">
        <f t="shared" si="0"/>
        <v>05612</v>
      </c>
      <c r="E30" s="295">
        <v>93000</v>
      </c>
      <c r="F30" s="291">
        <v>12</v>
      </c>
      <c r="G30" s="298"/>
      <c r="H30" s="284">
        <f t="array" ref="H30">_xlfn.IFS(F30=12,12,F30=30,30,F30="なし",0)</f>
        <v>12</v>
      </c>
    </row>
    <row r="31" spans="1:8">
      <c r="A31" s="289">
        <v>1</v>
      </c>
      <c r="B31" s="290">
        <v>5</v>
      </c>
      <c r="C31" s="291">
        <v>6</v>
      </c>
      <c r="D31" s="293" t="str">
        <f t="shared" si="0"/>
        <v>15612</v>
      </c>
      <c r="E31" s="295">
        <v>93000</v>
      </c>
      <c r="F31" s="291">
        <v>12</v>
      </c>
      <c r="G31" s="298"/>
      <c r="H31" s="284">
        <f t="array" ref="H31">_xlfn.IFS(F31=12,12,F31=30,30,F31="なし",0)</f>
        <v>12</v>
      </c>
    </row>
    <row r="32" spans="1:8">
      <c r="A32" s="289">
        <v>2</v>
      </c>
      <c r="B32" s="290">
        <v>5</v>
      </c>
      <c r="C32" s="291">
        <v>6</v>
      </c>
      <c r="D32" s="293" t="str">
        <f t="shared" si="0"/>
        <v>25612</v>
      </c>
      <c r="E32" s="295">
        <v>107000</v>
      </c>
      <c r="F32" s="291">
        <v>12</v>
      </c>
      <c r="G32" s="298"/>
      <c r="H32" s="284">
        <f t="array" ref="H32">_xlfn.IFS(F32=12,12,F32=30,30,F32="なし",0)</f>
        <v>12</v>
      </c>
    </row>
    <row r="33" spans="1:8">
      <c r="A33" s="289">
        <v>3</v>
      </c>
      <c r="B33" s="290">
        <v>5</v>
      </c>
      <c r="C33" s="291">
        <v>6</v>
      </c>
      <c r="D33" s="293" t="str">
        <f t="shared" si="0"/>
        <v>35612</v>
      </c>
      <c r="E33" s="295">
        <v>126000</v>
      </c>
      <c r="F33" s="291">
        <v>12</v>
      </c>
      <c r="G33" s="298"/>
      <c r="H33" s="284">
        <f t="array" ref="H33">_xlfn.IFS(F33=12,12,F33=30,30,F33="なし",0)</f>
        <v>12</v>
      </c>
    </row>
    <row r="34" spans="1:8">
      <c r="A34" s="289">
        <v>4</v>
      </c>
      <c r="B34" s="290">
        <v>5</v>
      </c>
      <c r="C34" s="291">
        <v>6</v>
      </c>
      <c r="D34" s="293" t="str">
        <f t="shared" si="0"/>
        <v>45612</v>
      </c>
      <c r="E34" s="295">
        <v>146000</v>
      </c>
      <c r="F34" s="291">
        <v>12</v>
      </c>
      <c r="G34" s="298"/>
      <c r="H34" s="284">
        <f t="array" ref="H34">_xlfn.IFS(F34=12,12,F34=30,30,F34="なし",0)</f>
        <v>12</v>
      </c>
    </row>
    <row r="35" spans="1:8">
      <c r="A35" s="289">
        <v>5</v>
      </c>
      <c r="B35" s="290">
        <v>5</v>
      </c>
      <c r="C35" s="291">
        <v>6</v>
      </c>
      <c r="D35" s="293" t="str">
        <f t="shared" si="0"/>
        <v>55612</v>
      </c>
      <c r="E35" s="295">
        <v>177000</v>
      </c>
      <c r="F35" s="291">
        <v>12</v>
      </c>
      <c r="G35" s="298"/>
      <c r="H35" s="284">
        <f t="array" ref="H35">_xlfn.IFS(F35=12,12,F35=30,30,F35="なし",0)</f>
        <v>12</v>
      </c>
    </row>
    <row r="36" spans="1:8">
      <c r="A36" s="289">
        <v>6</v>
      </c>
      <c r="B36" s="290">
        <v>5</v>
      </c>
      <c r="C36" s="291">
        <v>6</v>
      </c>
      <c r="D36" s="293" t="str">
        <f t="shared" si="0"/>
        <v>65612</v>
      </c>
      <c r="E36" s="295">
        <v>216000</v>
      </c>
      <c r="F36" s="291">
        <v>12</v>
      </c>
      <c r="G36" s="298"/>
      <c r="H36" s="284">
        <f t="array" ref="H36">_xlfn.IFS(F36=12,12,F36=30,30,F36="なし",0)</f>
        <v>12</v>
      </c>
    </row>
    <row r="37" spans="1:8">
      <c r="A37" s="289">
        <v>0</v>
      </c>
      <c r="B37" s="290">
        <v>6</v>
      </c>
      <c r="C37" s="291">
        <v>6</v>
      </c>
      <c r="D37" s="293" t="str">
        <f t="shared" si="0"/>
        <v>06612</v>
      </c>
      <c r="E37" s="295">
        <v>83000</v>
      </c>
      <c r="F37" s="291">
        <v>12</v>
      </c>
      <c r="G37" s="298"/>
      <c r="H37" s="284">
        <f t="array" ref="H37">_xlfn.IFS(F37=12,12,F37=30,30,F37="なし",0)</f>
        <v>12</v>
      </c>
    </row>
    <row r="38" spans="1:8">
      <c r="A38" s="289">
        <v>1</v>
      </c>
      <c r="B38" s="290">
        <v>6</v>
      </c>
      <c r="C38" s="291">
        <v>6</v>
      </c>
      <c r="D38" s="293" t="str">
        <f t="shared" si="0"/>
        <v>16612</v>
      </c>
      <c r="E38" s="295">
        <v>83000</v>
      </c>
      <c r="F38" s="291">
        <v>12</v>
      </c>
      <c r="G38" s="298"/>
      <c r="H38" s="284">
        <f t="array" ref="H38">_xlfn.IFS(F38=12,12,F38=30,30,F38="なし",0)</f>
        <v>12</v>
      </c>
    </row>
    <row r="39" spans="1:8">
      <c r="A39" s="289">
        <v>2</v>
      </c>
      <c r="B39" s="290">
        <v>6</v>
      </c>
      <c r="C39" s="291">
        <v>6</v>
      </c>
      <c r="D39" s="293" t="str">
        <f t="shared" si="0"/>
        <v>26612</v>
      </c>
      <c r="E39" s="295">
        <v>97000</v>
      </c>
      <c r="F39" s="291">
        <v>12</v>
      </c>
      <c r="G39" s="298"/>
      <c r="H39" s="284">
        <f t="array" ref="H39">_xlfn.IFS(F39=12,12,F39=30,30,F39="なし",0)</f>
        <v>12</v>
      </c>
    </row>
    <row r="40" spans="1:8">
      <c r="A40" s="289">
        <v>3</v>
      </c>
      <c r="B40" s="290">
        <v>6</v>
      </c>
      <c r="C40" s="291">
        <v>6</v>
      </c>
      <c r="D40" s="293" t="str">
        <f t="shared" si="0"/>
        <v>36612</v>
      </c>
      <c r="E40" s="295">
        <v>119000</v>
      </c>
      <c r="F40" s="291">
        <v>12</v>
      </c>
      <c r="G40" s="298"/>
      <c r="H40" s="284">
        <f t="array" ref="H40">_xlfn.IFS(F40=12,12,F40=30,30,F40="なし",0)</f>
        <v>12</v>
      </c>
    </row>
    <row r="41" spans="1:8">
      <c r="A41" s="289">
        <v>4</v>
      </c>
      <c r="B41" s="290">
        <v>6</v>
      </c>
      <c r="C41" s="291">
        <v>6</v>
      </c>
      <c r="D41" s="293" t="str">
        <f t="shared" si="0"/>
        <v>46612</v>
      </c>
      <c r="E41" s="295">
        <v>139000</v>
      </c>
      <c r="F41" s="291">
        <v>12</v>
      </c>
      <c r="G41" s="298"/>
      <c r="H41" s="284">
        <f t="array" ref="H41">_xlfn.IFS(F41=12,12,F41=30,30,F41="なし",0)</f>
        <v>12</v>
      </c>
    </row>
    <row r="42" spans="1:8">
      <c r="A42" s="289">
        <v>5</v>
      </c>
      <c r="B42" s="290">
        <v>6</v>
      </c>
      <c r="C42" s="291">
        <v>6</v>
      </c>
      <c r="D42" s="293" t="str">
        <f t="shared" si="0"/>
        <v>56612</v>
      </c>
      <c r="E42" s="295">
        <v>170000</v>
      </c>
      <c r="F42" s="291">
        <v>12</v>
      </c>
      <c r="G42" s="298"/>
      <c r="H42" s="284">
        <f t="array" ref="H42">_xlfn.IFS(F42=12,12,F42=30,30,F42="なし",0)</f>
        <v>12</v>
      </c>
    </row>
    <row r="43" spans="1:8">
      <c r="A43" s="289">
        <v>6</v>
      </c>
      <c r="B43" s="290">
        <v>6</v>
      </c>
      <c r="C43" s="291">
        <v>6</v>
      </c>
      <c r="D43" s="293" t="str">
        <f t="shared" si="0"/>
        <v>66612</v>
      </c>
      <c r="E43" s="295">
        <v>210000</v>
      </c>
      <c r="F43" s="291">
        <v>12</v>
      </c>
      <c r="G43" s="298"/>
      <c r="H43" s="284">
        <f t="array" ref="H43">_xlfn.IFS(F43=12,12,F43=30,30,F43="なし",0)</f>
        <v>12</v>
      </c>
    </row>
    <row r="44" spans="1:8">
      <c r="A44" s="289">
        <v>0</v>
      </c>
      <c r="B44" s="290">
        <v>1</v>
      </c>
      <c r="C44" s="291">
        <v>6</v>
      </c>
      <c r="D44" s="293" t="str">
        <f t="shared" si="0"/>
        <v>01630</v>
      </c>
      <c r="E44" s="295">
        <v>94000</v>
      </c>
      <c r="F44" s="291">
        <v>30</v>
      </c>
      <c r="G44" s="298"/>
      <c r="H44" s="284">
        <f t="array" ref="H44">_xlfn.IFS(F44=12,12,F44=30,30,F44="なし",0)</f>
        <v>30</v>
      </c>
    </row>
    <row r="45" spans="1:8">
      <c r="A45" s="289">
        <v>1</v>
      </c>
      <c r="B45" s="290">
        <v>1</v>
      </c>
      <c r="C45" s="291">
        <v>6</v>
      </c>
      <c r="D45" s="293" t="str">
        <f t="shared" si="0"/>
        <v>11630</v>
      </c>
      <c r="E45" s="295">
        <v>94000</v>
      </c>
      <c r="F45" s="291">
        <v>30</v>
      </c>
      <c r="G45" s="298"/>
      <c r="H45" s="284">
        <f t="array" ref="H45">_xlfn.IFS(F45=12,12,F45=30,30,F45="なし",0)</f>
        <v>30</v>
      </c>
    </row>
    <row r="46" spans="1:8">
      <c r="A46" s="289">
        <v>2</v>
      </c>
      <c r="B46" s="290">
        <v>1</v>
      </c>
      <c r="C46" s="291">
        <v>6</v>
      </c>
      <c r="D46" s="293" t="str">
        <f t="shared" si="0"/>
        <v>21630</v>
      </c>
      <c r="E46" s="295">
        <v>107000</v>
      </c>
      <c r="F46" s="291">
        <v>30</v>
      </c>
      <c r="G46" s="298"/>
      <c r="H46" s="284">
        <f t="array" ref="H46">_xlfn.IFS(F46=12,12,F46=30,30,F46="なし",0)</f>
        <v>30</v>
      </c>
    </row>
    <row r="47" spans="1:8">
      <c r="A47" s="289">
        <v>3</v>
      </c>
      <c r="B47" s="290">
        <v>1</v>
      </c>
      <c r="C47" s="291">
        <v>6</v>
      </c>
      <c r="D47" s="293" t="str">
        <f t="shared" si="0"/>
        <v>31630</v>
      </c>
      <c r="E47" s="295">
        <v>112000</v>
      </c>
      <c r="F47" s="291">
        <v>30</v>
      </c>
      <c r="G47" s="298"/>
      <c r="H47" s="284">
        <f t="array" ref="H47">_xlfn.IFS(F47=12,12,F47=30,30,F47="なし",0)</f>
        <v>30</v>
      </c>
    </row>
    <row r="48" spans="1:8">
      <c r="A48" s="289">
        <v>4</v>
      </c>
      <c r="B48" s="290">
        <v>1</v>
      </c>
      <c r="C48" s="291">
        <v>6</v>
      </c>
      <c r="D48" s="293" t="str">
        <f t="shared" si="0"/>
        <v>41630</v>
      </c>
      <c r="E48" s="295">
        <v>136000</v>
      </c>
      <c r="F48" s="291">
        <v>30</v>
      </c>
      <c r="G48" s="298"/>
      <c r="H48" s="284">
        <f t="array" ref="H48">_xlfn.IFS(F48=12,12,F48=30,30,F48="なし",0)</f>
        <v>30</v>
      </c>
    </row>
    <row r="49" spans="1:8">
      <c r="A49" s="289">
        <v>5</v>
      </c>
      <c r="B49" s="290">
        <v>1</v>
      </c>
      <c r="C49" s="291">
        <v>6</v>
      </c>
      <c r="D49" s="293" t="str">
        <f t="shared" si="0"/>
        <v>51630</v>
      </c>
      <c r="E49" s="295">
        <v>172000</v>
      </c>
      <c r="F49" s="291">
        <v>30</v>
      </c>
      <c r="G49" s="298"/>
      <c r="H49" s="284">
        <f t="array" ref="H49">_xlfn.IFS(F49=12,12,F49=30,30,F49="なし",0)</f>
        <v>30</v>
      </c>
    </row>
    <row r="50" spans="1:8">
      <c r="A50" s="289">
        <v>6</v>
      </c>
      <c r="B50" s="290">
        <v>1</v>
      </c>
      <c r="C50" s="291">
        <v>6</v>
      </c>
      <c r="D50" s="293" t="str">
        <f t="shared" si="0"/>
        <v>61630</v>
      </c>
      <c r="E50" s="295">
        <v>213000</v>
      </c>
      <c r="F50" s="291">
        <v>30</v>
      </c>
      <c r="G50" s="298"/>
      <c r="H50" s="284">
        <f t="array" ref="H50">_xlfn.IFS(F50=12,12,F50=30,30,F50="なし",0)</f>
        <v>30</v>
      </c>
    </row>
    <row r="51" spans="1:8">
      <c r="A51" s="289">
        <v>0</v>
      </c>
      <c r="B51" s="290">
        <v>2</v>
      </c>
      <c r="C51" s="291">
        <v>6</v>
      </c>
      <c r="D51" s="293" t="str">
        <f t="shared" si="0"/>
        <v>02630</v>
      </c>
      <c r="E51" s="295">
        <v>94000</v>
      </c>
      <c r="F51" s="291">
        <v>30</v>
      </c>
      <c r="G51" s="298"/>
      <c r="H51" s="284">
        <f t="array" ref="H51">_xlfn.IFS(F51=12,12,F51=30,30,F51="なし",0)</f>
        <v>30</v>
      </c>
    </row>
    <row r="52" spans="1:8">
      <c r="A52" s="289">
        <v>1</v>
      </c>
      <c r="B52" s="290">
        <v>2</v>
      </c>
      <c r="C52" s="291">
        <v>6</v>
      </c>
      <c r="D52" s="293" t="str">
        <f t="shared" si="0"/>
        <v>12630</v>
      </c>
      <c r="E52" s="295">
        <v>94000</v>
      </c>
      <c r="F52" s="291">
        <v>30</v>
      </c>
      <c r="G52" s="298"/>
      <c r="H52" s="284">
        <f t="array" ref="H52">_xlfn.IFS(F52=12,12,F52=30,30,F52="なし",0)</f>
        <v>30</v>
      </c>
    </row>
    <row r="53" spans="1:8">
      <c r="A53" s="289">
        <v>2</v>
      </c>
      <c r="B53" s="290">
        <v>2</v>
      </c>
      <c r="C53" s="291">
        <v>6</v>
      </c>
      <c r="D53" s="293" t="str">
        <f t="shared" si="0"/>
        <v>22630</v>
      </c>
      <c r="E53" s="295">
        <v>107000</v>
      </c>
      <c r="F53" s="291">
        <v>30</v>
      </c>
      <c r="G53" s="298"/>
      <c r="H53" s="284">
        <f t="array" ref="H53">_xlfn.IFS(F53=12,12,F53=30,30,F53="なし",0)</f>
        <v>30</v>
      </c>
    </row>
    <row r="54" spans="1:8">
      <c r="A54" s="289">
        <v>3</v>
      </c>
      <c r="B54" s="290">
        <v>2</v>
      </c>
      <c r="C54" s="291">
        <v>6</v>
      </c>
      <c r="D54" s="293" t="str">
        <f t="shared" si="0"/>
        <v>32630</v>
      </c>
      <c r="E54" s="295">
        <v>112000</v>
      </c>
      <c r="F54" s="291">
        <v>30</v>
      </c>
      <c r="G54" s="298"/>
      <c r="H54" s="284">
        <f t="array" ref="H54">_xlfn.IFS(F54=12,12,F54=30,30,F54="なし",0)</f>
        <v>30</v>
      </c>
    </row>
    <row r="55" spans="1:8">
      <c r="A55" s="289">
        <v>4</v>
      </c>
      <c r="B55" s="290">
        <v>2</v>
      </c>
      <c r="C55" s="291">
        <v>6</v>
      </c>
      <c r="D55" s="293" t="str">
        <f t="shared" si="0"/>
        <v>42630</v>
      </c>
      <c r="E55" s="295">
        <v>136000</v>
      </c>
      <c r="F55" s="291">
        <v>30</v>
      </c>
      <c r="G55" s="298"/>
      <c r="H55" s="284">
        <f t="array" ref="H55">_xlfn.IFS(F55=12,12,F55=30,30,F55="なし",0)</f>
        <v>30</v>
      </c>
    </row>
    <row r="56" spans="1:8">
      <c r="A56" s="289">
        <v>5</v>
      </c>
      <c r="B56" s="290">
        <v>2</v>
      </c>
      <c r="C56" s="291">
        <v>6</v>
      </c>
      <c r="D56" s="293" t="str">
        <f t="shared" si="0"/>
        <v>52630</v>
      </c>
      <c r="E56" s="295">
        <v>172000</v>
      </c>
      <c r="F56" s="291">
        <v>30</v>
      </c>
      <c r="G56" s="298"/>
      <c r="H56" s="284">
        <f t="array" ref="H56">_xlfn.IFS(F56=12,12,F56=30,30,F56="なし",0)</f>
        <v>30</v>
      </c>
    </row>
    <row r="57" spans="1:8">
      <c r="A57" s="289">
        <v>6</v>
      </c>
      <c r="B57" s="290">
        <v>2</v>
      </c>
      <c r="C57" s="291">
        <v>6</v>
      </c>
      <c r="D57" s="293" t="str">
        <f t="shared" si="0"/>
        <v>62630</v>
      </c>
      <c r="E57" s="295">
        <v>213000</v>
      </c>
      <c r="F57" s="291">
        <v>30</v>
      </c>
      <c r="G57" s="298"/>
      <c r="H57" s="284">
        <f t="array" ref="H57">_xlfn.IFS(F57=12,12,F57=30,30,F57="なし",0)</f>
        <v>30</v>
      </c>
    </row>
    <row r="58" spans="1:8">
      <c r="A58" s="289">
        <v>0</v>
      </c>
      <c r="B58" s="290">
        <v>3</v>
      </c>
      <c r="C58" s="291">
        <v>6</v>
      </c>
      <c r="D58" s="293" t="str">
        <f t="shared" si="0"/>
        <v>03630</v>
      </c>
      <c r="E58" s="295">
        <v>94000</v>
      </c>
      <c r="F58" s="291">
        <v>30</v>
      </c>
      <c r="G58" s="298"/>
      <c r="H58" s="284">
        <f t="array" ref="H58">_xlfn.IFS(F58=12,12,F58=30,30,F58="なし",0)</f>
        <v>30</v>
      </c>
    </row>
    <row r="59" spans="1:8">
      <c r="A59" s="289">
        <v>1</v>
      </c>
      <c r="B59" s="290">
        <v>3</v>
      </c>
      <c r="C59" s="291">
        <v>6</v>
      </c>
      <c r="D59" s="293" t="str">
        <f t="shared" si="0"/>
        <v>13630</v>
      </c>
      <c r="E59" s="295">
        <v>94000</v>
      </c>
      <c r="F59" s="291">
        <v>30</v>
      </c>
      <c r="G59" s="298"/>
      <c r="H59" s="284">
        <f t="array" ref="H59">_xlfn.IFS(F59=12,12,F59=30,30,F59="なし",0)</f>
        <v>30</v>
      </c>
    </row>
    <row r="60" spans="1:8">
      <c r="A60" s="289">
        <v>2</v>
      </c>
      <c r="B60" s="290">
        <v>3</v>
      </c>
      <c r="C60" s="291">
        <v>6</v>
      </c>
      <c r="D60" s="293" t="str">
        <f t="shared" si="0"/>
        <v>23630</v>
      </c>
      <c r="E60" s="295">
        <v>107000</v>
      </c>
      <c r="F60" s="291">
        <v>30</v>
      </c>
      <c r="G60" s="298"/>
      <c r="H60" s="284">
        <f t="array" ref="H60">_xlfn.IFS(F60=12,12,F60=30,30,F60="なし",0)</f>
        <v>30</v>
      </c>
    </row>
    <row r="61" spans="1:8">
      <c r="A61" s="289">
        <v>3</v>
      </c>
      <c r="B61" s="290">
        <v>3</v>
      </c>
      <c r="C61" s="291">
        <v>6</v>
      </c>
      <c r="D61" s="293" t="str">
        <f t="shared" si="0"/>
        <v>33630</v>
      </c>
      <c r="E61" s="295">
        <v>112000</v>
      </c>
      <c r="F61" s="291">
        <v>30</v>
      </c>
      <c r="G61" s="298"/>
      <c r="H61" s="284">
        <f t="array" ref="H61">_xlfn.IFS(F61=12,12,F61=30,30,F61="なし",0)</f>
        <v>30</v>
      </c>
    </row>
    <row r="62" spans="1:8">
      <c r="A62" s="289">
        <v>4</v>
      </c>
      <c r="B62" s="290">
        <v>3</v>
      </c>
      <c r="C62" s="291">
        <v>6</v>
      </c>
      <c r="D62" s="293" t="str">
        <f t="shared" si="0"/>
        <v>43630</v>
      </c>
      <c r="E62" s="295">
        <v>136000</v>
      </c>
      <c r="F62" s="291">
        <v>30</v>
      </c>
      <c r="G62" s="298"/>
      <c r="H62" s="284">
        <f t="array" ref="H62">_xlfn.IFS(F62=12,12,F62=30,30,F62="なし",0)</f>
        <v>30</v>
      </c>
    </row>
    <row r="63" spans="1:8">
      <c r="A63" s="289">
        <v>5</v>
      </c>
      <c r="B63" s="290">
        <v>3</v>
      </c>
      <c r="C63" s="291">
        <v>6</v>
      </c>
      <c r="D63" s="293" t="str">
        <f t="shared" si="0"/>
        <v>53630</v>
      </c>
      <c r="E63" s="295">
        <v>172000</v>
      </c>
      <c r="F63" s="291">
        <v>30</v>
      </c>
      <c r="G63" s="298"/>
      <c r="H63" s="284">
        <f t="array" ref="H63">_xlfn.IFS(F63=12,12,F63=30,30,F63="なし",0)</f>
        <v>30</v>
      </c>
    </row>
    <row r="64" spans="1:8">
      <c r="A64" s="289">
        <v>6</v>
      </c>
      <c r="B64" s="290">
        <v>3</v>
      </c>
      <c r="C64" s="291">
        <v>6</v>
      </c>
      <c r="D64" s="293" t="str">
        <f t="shared" si="0"/>
        <v>63630</v>
      </c>
      <c r="E64" s="295">
        <v>213000</v>
      </c>
      <c r="F64" s="291">
        <v>30</v>
      </c>
      <c r="G64" s="298"/>
      <c r="H64" s="284">
        <f t="array" ref="H64">_xlfn.IFS(F64=12,12,F64=30,30,F64="なし",0)</f>
        <v>30</v>
      </c>
    </row>
    <row r="65" spans="1:8">
      <c r="A65" s="289">
        <v>0</v>
      </c>
      <c r="B65" s="290">
        <v>4</v>
      </c>
      <c r="C65" s="291">
        <v>6</v>
      </c>
      <c r="D65" s="293" t="str">
        <f t="shared" si="0"/>
        <v>04630</v>
      </c>
      <c r="E65" s="295">
        <v>94000</v>
      </c>
      <c r="F65" s="291">
        <v>30</v>
      </c>
      <c r="G65" s="298"/>
      <c r="H65" s="284">
        <f t="array" ref="H65">_xlfn.IFS(F65=12,12,F65=30,30,F65="なし",0)</f>
        <v>30</v>
      </c>
    </row>
    <row r="66" spans="1:8">
      <c r="A66" s="289">
        <v>1</v>
      </c>
      <c r="B66" s="290">
        <v>4</v>
      </c>
      <c r="C66" s="291">
        <v>6</v>
      </c>
      <c r="D66" s="293" t="str">
        <f t="shared" ref="D66:D127" si="1">A66&amp;B66&amp;C66&amp;H66</f>
        <v>14630</v>
      </c>
      <c r="E66" s="295">
        <v>94000</v>
      </c>
      <c r="F66" s="291">
        <v>30</v>
      </c>
      <c r="G66" s="298"/>
      <c r="H66" s="284">
        <f t="array" ref="H66">_xlfn.IFS(F66=12,12,F66=30,30,F66="なし",0)</f>
        <v>30</v>
      </c>
    </row>
    <row r="67" spans="1:8">
      <c r="A67" s="289">
        <v>2</v>
      </c>
      <c r="B67" s="290">
        <v>4</v>
      </c>
      <c r="C67" s="291">
        <v>6</v>
      </c>
      <c r="D67" s="293" t="str">
        <f t="shared" si="1"/>
        <v>24630</v>
      </c>
      <c r="E67" s="295">
        <v>107000</v>
      </c>
      <c r="F67" s="291">
        <v>30</v>
      </c>
      <c r="G67" s="298"/>
      <c r="H67" s="284">
        <f t="array" ref="H67">_xlfn.IFS(F67=12,12,F67=30,30,F67="なし",0)</f>
        <v>30</v>
      </c>
    </row>
    <row r="68" spans="1:8">
      <c r="A68" s="289">
        <v>3</v>
      </c>
      <c r="B68" s="290">
        <v>4</v>
      </c>
      <c r="C68" s="291">
        <v>6</v>
      </c>
      <c r="D68" s="293" t="str">
        <f t="shared" si="1"/>
        <v>34630</v>
      </c>
      <c r="E68" s="295">
        <v>112000</v>
      </c>
      <c r="F68" s="291">
        <v>30</v>
      </c>
      <c r="G68" s="298"/>
      <c r="H68" s="284">
        <f t="array" ref="H68">_xlfn.IFS(F68=12,12,F68=30,30,F68="なし",0)</f>
        <v>30</v>
      </c>
    </row>
    <row r="69" spans="1:8">
      <c r="A69" s="289">
        <v>4</v>
      </c>
      <c r="B69" s="290">
        <v>4</v>
      </c>
      <c r="C69" s="291">
        <v>6</v>
      </c>
      <c r="D69" s="293" t="str">
        <f t="shared" si="1"/>
        <v>44630</v>
      </c>
      <c r="E69" s="295">
        <v>136000</v>
      </c>
      <c r="F69" s="291">
        <v>30</v>
      </c>
      <c r="G69" s="298"/>
      <c r="H69" s="284">
        <f t="array" ref="H69">_xlfn.IFS(F69=12,12,F69=30,30,F69="なし",0)</f>
        <v>30</v>
      </c>
    </row>
    <row r="70" spans="1:8">
      <c r="A70" s="289">
        <v>5</v>
      </c>
      <c r="B70" s="290">
        <v>4</v>
      </c>
      <c r="C70" s="291">
        <v>6</v>
      </c>
      <c r="D70" s="293" t="str">
        <f t="shared" si="1"/>
        <v>54630</v>
      </c>
      <c r="E70" s="295">
        <v>172000</v>
      </c>
      <c r="F70" s="291">
        <v>30</v>
      </c>
      <c r="G70" s="298"/>
      <c r="H70" s="284">
        <f t="array" ref="H70">_xlfn.IFS(F70=12,12,F70=30,30,F70="なし",0)</f>
        <v>30</v>
      </c>
    </row>
    <row r="71" spans="1:8">
      <c r="A71" s="289">
        <v>6</v>
      </c>
      <c r="B71" s="290">
        <v>4</v>
      </c>
      <c r="C71" s="291">
        <v>6</v>
      </c>
      <c r="D71" s="293" t="str">
        <f t="shared" si="1"/>
        <v>64630</v>
      </c>
      <c r="E71" s="295">
        <v>213000</v>
      </c>
      <c r="F71" s="291">
        <v>30</v>
      </c>
      <c r="G71" s="298"/>
      <c r="H71" s="284">
        <f t="array" ref="H71">_xlfn.IFS(F71=12,12,F71=30,30,F71="なし",0)</f>
        <v>30</v>
      </c>
    </row>
    <row r="72" spans="1:8">
      <c r="A72" s="289">
        <v>0</v>
      </c>
      <c r="B72" s="290">
        <v>5</v>
      </c>
      <c r="C72" s="291">
        <v>6</v>
      </c>
      <c r="D72" s="293" t="str">
        <f t="shared" si="1"/>
        <v>05630</v>
      </c>
      <c r="E72" s="295">
        <v>79000</v>
      </c>
      <c r="F72" s="291">
        <v>30</v>
      </c>
      <c r="G72" s="298"/>
      <c r="H72" s="284">
        <f t="array" ref="H72">_xlfn.IFS(F72=12,12,F72=30,30,F72="なし",0)</f>
        <v>30</v>
      </c>
    </row>
    <row r="73" spans="1:8">
      <c r="A73" s="289">
        <v>1</v>
      </c>
      <c r="B73" s="290">
        <v>5</v>
      </c>
      <c r="C73" s="291">
        <v>6</v>
      </c>
      <c r="D73" s="293" t="str">
        <f t="shared" si="1"/>
        <v>15630</v>
      </c>
      <c r="E73" s="295">
        <v>79000</v>
      </c>
      <c r="F73" s="291">
        <v>30</v>
      </c>
      <c r="G73" s="298"/>
      <c r="H73" s="284">
        <f t="array" ref="H73">_xlfn.IFS(F73=12,12,F73=30,30,F73="なし",0)</f>
        <v>30</v>
      </c>
    </row>
    <row r="74" spans="1:8">
      <c r="A74" s="289">
        <v>2</v>
      </c>
      <c r="B74" s="290">
        <v>5</v>
      </c>
      <c r="C74" s="291">
        <v>6</v>
      </c>
      <c r="D74" s="293" t="str">
        <f t="shared" si="1"/>
        <v>25630</v>
      </c>
      <c r="E74" s="295">
        <v>92000</v>
      </c>
      <c r="F74" s="291">
        <v>30</v>
      </c>
      <c r="G74" s="298"/>
      <c r="H74" s="284">
        <f t="array" ref="H74">_xlfn.IFS(F74=12,12,F74=30,30,F74="なし",0)</f>
        <v>30</v>
      </c>
    </row>
    <row r="75" spans="1:8">
      <c r="A75" s="289">
        <v>3</v>
      </c>
      <c r="B75" s="290">
        <v>5</v>
      </c>
      <c r="C75" s="291">
        <v>6</v>
      </c>
      <c r="D75" s="293" t="str">
        <f t="shared" si="1"/>
        <v>35630</v>
      </c>
      <c r="E75" s="295">
        <v>111000</v>
      </c>
      <c r="F75" s="291">
        <v>30</v>
      </c>
      <c r="G75" s="298"/>
      <c r="H75" s="284">
        <f t="array" ref="H75">_xlfn.IFS(F75=12,12,F75=30,30,F75="なし",0)</f>
        <v>30</v>
      </c>
    </row>
    <row r="76" spans="1:8">
      <c r="A76" s="289">
        <v>4</v>
      </c>
      <c r="B76" s="290">
        <v>5</v>
      </c>
      <c r="C76" s="291">
        <v>6</v>
      </c>
      <c r="D76" s="293" t="str">
        <f t="shared" si="1"/>
        <v>45630</v>
      </c>
      <c r="E76" s="295">
        <v>131000</v>
      </c>
      <c r="F76" s="291">
        <v>30</v>
      </c>
      <c r="G76" s="298"/>
      <c r="H76" s="284">
        <f t="array" ref="H76">_xlfn.IFS(F76=12,12,F76=30,30,F76="なし",0)</f>
        <v>30</v>
      </c>
    </row>
    <row r="77" spans="1:8">
      <c r="A77" s="289">
        <v>5</v>
      </c>
      <c r="B77" s="290">
        <v>5</v>
      </c>
      <c r="C77" s="291">
        <v>6</v>
      </c>
      <c r="D77" s="293" t="str">
        <f t="shared" si="1"/>
        <v>55630</v>
      </c>
      <c r="E77" s="295">
        <v>161000</v>
      </c>
      <c r="F77" s="291">
        <v>30</v>
      </c>
      <c r="G77" s="298"/>
      <c r="H77" s="284">
        <f t="array" ref="H77">_xlfn.IFS(F77=12,12,F77=30,30,F77="なし",0)</f>
        <v>30</v>
      </c>
    </row>
    <row r="78" spans="1:8">
      <c r="A78" s="289">
        <v>6</v>
      </c>
      <c r="B78" s="290">
        <v>5</v>
      </c>
      <c r="C78" s="291">
        <v>6</v>
      </c>
      <c r="D78" s="293" t="str">
        <f t="shared" si="1"/>
        <v>65630</v>
      </c>
      <c r="E78" s="295">
        <v>201000</v>
      </c>
      <c r="F78" s="291">
        <v>30</v>
      </c>
      <c r="G78" s="298"/>
      <c r="H78" s="284">
        <f t="array" ref="H78">_xlfn.IFS(F78=12,12,F78=30,30,F78="なし",0)</f>
        <v>30</v>
      </c>
    </row>
    <row r="79" spans="1:8">
      <c r="A79" s="289">
        <v>0</v>
      </c>
      <c r="B79" s="290">
        <v>6</v>
      </c>
      <c r="C79" s="291">
        <v>6</v>
      </c>
      <c r="D79" s="293" t="str">
        <f t="shared" si="1"/>
        <v>06630</v>
      </c>
      <c r="E79" s="295">
        <v>69000</v>
      </c>
      <c r="F79" s="291">
        <v>30</v>
      </c>
      <c r="G79" s="298"/>
      <c r="H79" s="284">
        <f t="array" ref="H79">_xlfn.IFS(F79=12,12,F79=30,30,F79="なし",0)</f>
        <v>30</v>
      </c>
    </row>
    <row r="80" spans="1:8">
      <c r="A80" s="289">
        <v>1</v>
      </c>
      <c r="B80" s="290">
        <v>6</v>
      </c>
      <c r="C80" s="291">
        <v>6</v>
      </c>
      <c r="D80" s="293" t="str">
        <f t="shared" si="1"/>
        <v>16630</v>
      </c>
      <c r="E80" s="295">
        <v>69000</v>
      </c>
      <c r="F80" s="291">
        <v>30</v>
      </c>
      <c r="G80" s="298"/>
      <c r="H80" s="284">
        <f t="array" ref="H80">_xlfn.IFS(F80=12,12,F80=30,30,F80="なし",0)</f>
        <v>30</v>
      </c>
    </row>
    <row r="81" spans="1:8">
      <c r="A81" s="289">
        <v>2</v>
      </c>
      <c r="B81" s="290">
        <v>6</v>
      </c>
      <c r="C81" s="291">
        <v>6</v>
      </c>
      <c r="D81" s="293" t="str">
        <f t="shared" si="1"/>
        <v>26630</v>
      </c>
      <c r="E81" s="295">
        <v>82000</v>
      </c>
      <c r="F81" s="291">
        <v>30</v>
      </c>
      <c r="G81" s="298"/>
      <c r="H81" s="284">
        <f t="array" ref="H81">_xlfn.IFS(F81=12,12,F81=30,30,F81="なし",0)</f>
        <v>30</v>
      </c>
    </row>
    <row r="82" spans="1:8">
      <c r="A82" s="289">
        <v>3</v>
      </c>
      <c r="B82" s="290">
        <v>6</v>
      </c>
      <c r="C82" s="291">
        <v>6</v>
      </c>
      <c r="D82" s="293" t="str">
        <f t="shared" si="1"/>
        <v>36630</v>
      </c>
      <c r="E82" s="295">
        <v>104000</v>
      </c>
      <c r="F82" s="291">
        <v>30</v>
      </c>
      <c r="G82" s="298"/>
      <c r="H82" s="284">
        <f t="array" ref="H82">_xlfn.IFS(F82=12,12,F82=30,30,F82="なし",0)</f>
        <v>30</v>
      </c>
    </row>
    <row r="83" spans="1:8">
      <c r="A83" s="289">
        <v>4</v>
      </c>
      <c r="B83" s="290">
        <v>6</v>
      </c>
      <c r="C83" s="291">
        <v>6</v>
      </c>
      <c r="D83" s="293" t="str">
        <f t="shared" si="1"/>
        <v>46630</v>
      </c>
      <c r="E83" s="295">
        <v>124000</v>
      </c>
      <c r="F83" s="291">
        <v>30</v>
      </c>
      <c r="G83" s="298"/>
      <c r="H83" s="284">
        <f t="array" ref="H83">_xlfn.IFS(F83=12,12,F83=30,30,F83="なし",0)</f>
        <v>30</v>
      </c>
    </row>
    <row r="84" spans="1:8">
      <c r="A84" s="289">
        <v>5</v>
      </c>
      <c r="B84" s="290">
        <v>6</v>
      </c>
      <c r="C84" s="291">
        <v>6</v>
      </c>
      <c r="D84" s="293" t="str">
        <f t="shared" si="1"/>
        <v>56630</v>
      </c>
      <c r="E84" s="295">
        <v>154000</v>
      </c>
      <c r="F84" s="291">
        <v>30</v>
      </c>
      <c r="G84" s="298"/>
      <c r="H84" s="284">
        <f t="array" ref="H84">_xlfn.IFS(F84=12,12,F84=30,30,F84="なし",0)</f>
        <v>30</v>
      </c>
    </row>
    <row r="85" spans="1:8">
      <c r="A85" s="289">
        <v>6</v>
      </c>
      <c r="B85" s="290">
        <v>6</v>
      </c>
      <c r="C85" s="291">
        <v>6</v>
      </c>
      <c r="D85" s="293" t="str">
        <f t="shared" si="1"/>
        <v>66630</v>
      </c>
      <c r="E85" s="295">
        <v>196000</v>
      </c>
      <c r="F85" s="291">
        <v>30</v>
      </c>
      <c r="G85" s="298"/>
      <c r="H85" s="284">
        <f t="array" ref="H85">_xlfn.IFS(F85=12,12,F85=30,30,F85="なし",0)</f>
        <v>30</v>
      </c>
    </row>
    <row r="86" spans="1:8">
      <c r="A86" s="289">
        <v>0</v>
      </c>
      <c r="B86" s="290">
        <v>1</v>
      </c>
      <c r="C86" s="291">
        <v>6</v>
      </c>
      <c r="D86" s="293" t="str">
        <f t="shared" si="1"/>
        <v>0160</v>
      </c>
      <c r="E86" s="295">
        <v>85000</v>
      </c>
      <c r="F86" s="291" t="s">
        <v>209</v>
      </c>
      <c r="G86" s="298"/>
      <c r="H86" s="284">
        <f t="array" ref="H86">_xlfn.IFS(F86=12,12,F86=30,30,F86="なし",0)</f>
        <v>0</v>
      </c>
    </row>
    <row r="87" spans="1:8">
      <c r="A87" s="289">
        <v>1</v>
      </c>
      <c r="B87" s="290">
        <v>1</v>
      </c>
      <c r="C87" s="291">
        <v>6</v>
      </c>
      <c r="D87" s="293" t="str">
        <f t="shared" si="1"/>
        <v>1160</v>
      </c>
      <c r="E87" s="295">
        <v>85000</v>
      </c>
      <c r="F87" s="291" t="s">
        <v>209</v>
      </c>
      <c r="G87" s="298"/>
      <c r="H87" s="284">
        <f t="array" ref="H87">_xlfn.IFS(F87=12,12,F87=30,30,F87="なし",0)</f>
        <v>0</v>
      </c>
    </row>
    <row r="88" spans="1:8">
      <c r="A88" s="289">
        <v>2</v>
      </c>
      <c r="B88" s="290">
        <v>1</v>
      </c>
      <c r="C88" s="291">
        <v>6</v>
      </c>
      <c r="D88" s="293" t="str">
        <f t="shared" si="1"/>
        <v>2160</v>
      </c>
      <c r="E88" s="295">
        <v>97000</v>
      </c>
      <c r="F88" s="291" t="s">
        <v>209</v>
      </c>
      <c r="G88" s="298"/>
      <c r="H88" s="284">
        <f t="array" ref="H88">_xlfn.IFS(F88=12,12,F88=30,30,F88="なし",0)</f>
        <v>0</v>
      </c>
    </row>
    <row r="89" spans="1:8">
      <c r="A89" s="289">
        <v>3</v>
      </c>
      <c r="B89" s="290">
        <v>1</v>
      </c>
      <c r="C89" s="291">
        <v>6</v>
      </c>
      <c r="D89" s="293" t="str">
        <f t="shared" si="1"/>
        <v>3160</v>
      </c>
      <c r="E89" s="295">
        <v>102000</v>
      </c>
      <c r="F89" s="291" t="s">
        <v>209</v>
      </c>
      <c r="G89" s="298"/>
      <c r="H89" s="284">
        <f t="array" ref="H89">_xlfn.IFS(F89=12,12,F89=30,30,F89="なし",0)</f>
        <v>0</v>
      </c>
    </row>
    <row r="90" spans="1:8">
      <c r="A90" s="289">
        <v>4</v>
      </c>
      <c r="B90" s="290">
        <v>1</v>
      </c>
      <c r="C90" s="291">
        <v>6</v>
      </c>
      <c r="D90" s="293" t="str">
        <f t="shared" si="1"/>
        <v>4160</v>
      </c>
      <c r="E90" s="295">
        <v>126000</v>
      </c>
      <c r="F90" s="291" t="s">
        <v>209</v>
      </c>
      <c r="G90" s="298"/>
      <c r="H90" s="284">
        <f t="array" ref="H90">_xlfn.IFS(F90=12,12,F90=30,30,F90="なし",0)</f>
        <v>0</v>
      </c>
    </row>
    <row r="91" spans="1:8">
      <c r="A91" s="289">
        <v>5</v>
      </c>
      <c r="B91" s="290">
        <v>1</v>
      </c>
      <c r="C91" s="291">
        <v>6</v>
      </c>
      <c r="D91" s="293" t="str">
        <f t="shared" si="1"/>
        <v>5160</v>
      </c>
      <c r="E91" s="295">
        <v>162000</v>
      </c>
      <c r="F91" s="291" t="s">
        <v>209</v>
      </c>
      <c r="G91" s="298"/>
      <c r="H91" s="284">
        <f t="array" ref="H91">_xlfn.IFS(F91=12,12,F91=30,30,F91="なし",0)</f>
        <v>0</v>
      </c>
    </row>
    <row r="92" spans="1:8">
      <c r="A92" s="289">
        <v>6</v>
      </c>
      <c r="B92" s="290">
        <v>1</v>
      </c>
      <c r="C92" s="291">
        <v>6</v>
      </c>
      <c r="D92" s="293" t="str">
        <f t="shared" si="1"/>
        <v>6160</v>
      </c>
      <c r="E92" s="295">
        <v>203000</v>
      </c>
      <c r="F92" s="291" t="s">
        <v>209</v>
      </c>
      <c r="G92" s="298"/>
      <c r="H92" s="284">
        <f t="array" ref="H92">_xlfn.IFS(F92=12,12,F92=30,30,F92="なし",0)</f>
        <v>0</v>
      </c>
    </row>
    <row r="93" spans="1:8">
      <c r="A93" s="289">
        <v>0</v>
      </c>
      <c r="B93" s="290">
        <v>2</v>
      </c>
      <c r="C93" s="291">
        <v>6</v>
      </c>
      <c r="D93" s="293" t="str">
        <f t="shared" si="1"/>
        <v>0260</v>
      </c>
      <c r="E93" s="295">
        <v>85000</v>
      </c>
      <c r="F93" s="291" t="s">
        <v>209</v>
      </c>
      <c r="G93" s="298"/>
      <c r="H93" s="284">
        <f t="array" ref="H93">_xlfn.IFS(F93=12,12,F93=30,30,F93="なし",0)</f>
        <v>0</v>
      </c>
    </row>
    <row r="94" spans="1:8">
      <c r="A94" s="289">
        <v>1</v>
      </c>
      <c r="B94" s="290">
        <v>2</v>
      </c>
      <c r="C94" s="291">
        <v>6</v>
      </c>
      <c r="D94" s="293" t="str">
        <f t="shared" si="1"/>
        <v>1260</v>
      </c>
      <c r="E94" s="295">
        <v>85000</v>
      </c>
      <c r="F94" s="291" t="s">
        <v>209</v>
      </c>
      <c r="G94" s="298"/>
      <c r="H94" s="284">
        <f t="array" ref="H94">_xlfn.IFS(F94=12,12,F94=30,30,F94="なし",0)</f>
        <v>0</v>
      </c>
    </row>
    <row r="95" spans="1:8">
      <c r="A95" s="289">
        <v>2</v>
      </c>
      <c r="B95" s="290">
        <v>2</v>
      </c>
      <c r="C95" s="291">
        <v>6</v>
      </c>
      <c r="D95" s="293" t="str">
        <f t="shared" si="1"/>
        <v>2260</v>
      </c>
      <c r="E95" s="295">
        <v>97000</v>
      </c>
      <c r="F95" s="291" t="s">
        <v>209</v>
      </c>
      <c r="G95" s="298"/>
      <c r="H95" s="284">
        <f t="array" ref="H95">_xlfn.IFS(F95=12,12,F95=30,30,F95="なし",0)</f>
        <v>0</v>
      </c>
    </row>
    <row r="96" spans="1:8">
      <c r="A96" s="289">
        <v>3</v>
      </c>
      <c r="B96" s="290">
        <v>2</v>
      </c>
      <c r="C96" s="291">
        <v>6</v>
      </c>
      <c r="D96" s="293" t="str">
        <f t="shared" si="1"/>
        <v>3260</v>
      </c>
      <c r="E96" s="295">
        <v>102000</v>
      </c>
      <c r="F96" s="291" t="s">
        <v>209</v>
      </c>
      <c r="G96" s="298"/>
      <c r="H96" s="284">
        <f t="array" ref="H96">_xlfn.IFS(F96=12,12,F96=30,30,F96="なし",0)</f>
        <v>0</v>
      </c>
    </row>
    <row r="97" spans="1:8">
      <c r="A97" s="289">
        <v>4</v>
      </c>
      <c r="B97" s="290">
        <v>2</v>
      </c>
      <c r="C97" s="291">
        <v>6</v>
      </c>
      <c r="D97" s="293" t="str">
        <f t="shared" si="1"/>
        <v>4260</v>
      </c>
      <c r="E97" s="295">
        <v>126000</v>
      </c>
      <c r="F97" s="291" t="s">
        <v>209</v>
      </c>
      <c r="G97" s="298"/>
      <c r="H97" s="284">
        <f t="array" ref="H97">_xlfn.IFS(F97=12,12,F97=30,30,F97="なし",0)</f>
        <v>0</v>
      </c>
    </row>
    <row r="98" spans="1:8">
      <c r="A98" s="289">
        <v>5</v>
      </c>
      <c r="B98" s="290">
        <v>2</v>
      </c>
      <c r="C98" s="291">
        <v>6</v>
      </c>
      <c r="D98" s="293" t="str">
        <f t="shared" si="1"/>
        <v>5260</v>
      </c>
      <c r="E98" s="295">
        <v>162000</v>
      </c>
      <c r="F98" s="291" t="s">
        <v>209</v>
      </c>
      <c r="G98" s="298"/>
      <c r="H98" s="284">
        <f t="array" ref="H98">_xlfn.IFS(F98=12,12,F98=30,30,F98="なし",0)</f>
        <v>0</v>
      </c>
    </row>
    <row r="99" spans="1:8">
      <c r="A99" s="289">
        <v>6</v>
      </c>
      <c r="B99" s="290">
        <v>2</v>
      </c>
      <c r="C99" s="291">
        <v>6</v>
      </c>
      <c r="D99" s="293" t="str">
        <f t="shared" si="1"/>
        <v>6260</v>
      </c>
      <c r="E99" s="295">
        <v>203000</v>
      </c>
      <c r="F99" s="291" t="s">
        <v>209</v>
      </c>
      <c r="G99" s="298"/>
      <c r="H99" s="284">
        <f t="array" ref="H99">_xlfn.IFS(F99=12,12,F99=30,30,F99="なし",0)</f>
        <v>0</v>
      </c>
    </row>
    <row r="100" spans="1:8">
      <c r="A100" s="289">
        <v>0</v>
      </c>
      <c r="B100" s="290">
        <v>3</v>
      </c>
      <c r="C100" s="291">
        <v>6</v>
      </c>
      <c r="D100" s="293" t="str">
        <f t="shared" si="1"/>
        <v>0360</v>
      </c>
      <c r="E100" s="295">
        <v>85000</v>
      </c>
      <c r="F100" s="291" t="s">
        <v>209</v>
      </c>
      <c r="G100" s="298"/>
      <c r="H100" s="284">
        <f t="array" ref="H100">_xlfn.IFS(F100=12,12,F100=30,30,F100="なし",0)</f>
        <v>0</v>
      </c>
    </row>
    <row r="101" spans="1:8">
      <c r="A101" s="289">
        <v>1</v>
      </c>
      <c r="B101" s="290">
        <v>3</v>
      </c>
      <c r="C101" s="291">
        <v>6</v>
      </c>
      <c r="D101" s="293" t="str">
        <f t="shared" si="1"/>
        <v>1360</v>
      </c>
      <c r="E101" s="295">
        <v>85000</v>
      </c>
      <c r="F101" s="291" t="s">
        <v>209</v>
      </c>
      <c r="G101" s="298"/>
      <c r="H101" s="284">
        <f t="array" ref="H101">_xlfn.IFS(F101=12,12,F101=30,30,F101="なし",0)</f>
        <v>0</v>
      </c>
    </row>
    <row r="102" spans="1:8">
      <c r="A102" s="289">
        <v>2</v>
      </c>
      <c r="B102" s="290">
        <v>3</v>
      </c>
      <c r="C102" s="291">
        <v>6</v>
      </c>
      <c r="D102" s="293" t="str">
        <f t="shared" si="1"/>
        <v>2360</v>
      </c>
      <c r="E102" s="295">
        <v>97000</v>
      </c>
      <c r="F102" s="291" t="s">
        <v>209</v>
      </c>
      <c r="G102" s="298"/>
      <c r="H102" s="284">
        <f t="array" ref="H102">_xlfn.IFS(F102=12,12,F102=30,30,F102="なし",0)</f>
        <v>0</v>
      </c>
    </row>
    <row r="103" spans="1:8">
      <c r="A103" s="289">
        <v>3</v>
      </c>
      <c r="B103" s="290">
        <v>3</v>
      </c>
      <c r="C103" s="291">
        <v>6</v>
      </c>
      <c r="D103" s="293" t="str">
        <f t="shared" si="1"/>
        <v>3360</v>
      </c>
      <c r="E103" s="295">
        <v>102000</v>
      </c>
      <c r="F103" s="291" t="s">
        <v>209</v>
      </c>
      <c r="G103" s="298"/>
      <c r="H103" s="284">
        <f t="array" ref="H103">_xlfn.IFS(F103=12,12,F103=30,30,F103="なし",0)</f>
        <v>0</v>
      </c>
    </row>
    <row r="104" spans="1:8">
      <c r="A104" s="289">
        <v>4</v>
      </c>
      <c r="B104" s="290">
        <v>3</v>
      </c>
      <c r="C104" s="291">
        <v>6</v>
      </c>
      <c r="D104" s="293" t="str">
        <f t="shared" si="1"/>
        <v>4360</v>
      </c>
      <c r="E104" s="295">
        <v>126000</v>
      </c>
      <c r="F104" s="291" t="s">
        <v>209</v>
      </c>
      <c r="G104" s="298"/>
      <c r="H104" s="284">
        <f t="array" ref="H104">_xlfn.IFS(F104=12,12,F104=30,30,F104="なし",0)</f>
        <v>0</v>
      </c>
    </row>
    <row r="105" spans="1:8">
      <c r="A105" s="289">
        <v>5</v>
      </c>
      <c r="B105" s="290">
        <v>3</v>
      </c>
      <c r="C105" s="291">
        <v>6</v>
      </c>
      <c r="D105" s="293" t="str">
        <f t="shared" si="1"/>
        <v>5360</v>
      </c>
      <c r="E105" s="295">
        <v>162000</v>
      </c>
      <c r="F105" s="291" t="s">
        <v>209</v>
      </c>
      <c r="G105" s="298"/>
      <c r="H105" s="284">
        <f t="array" ref="H105">_xlfn.IFS(F105=12,12,F105=30,30,F105="なし",0)</f>
        <v>0</v>
      </c>
    </row>
    <row r="106" spans="1:8">
      <c r="A106" s="289">
        <v>6</v>
      </c>
      <c r="B106" s="290">
        <v>3</v>
      </c>
      <c r="C106" s="291">
        <v>6</v>
      </c>
      <c r="D106" s="293" t="str">
        <f t="shared" si="1"/>
        <v>6360</v>
      </c>
      <c r="E106" s="295">
        <v>203000</v>
      </c>
      <c r="F106" s="291" t="s">
        <v>209</v>
      </c>
      <c r="G106" s="298"/>
      <c r="H106" s="284">
        <f t="array" ref="H106">_xlfn.IFS(F106=12,12,F106=30,30,F106="なし",0)</f>
        <v>0</v>
      </c>
    </row>
    <row r="107" spans="1:8">
      <c r="A107" s="289">
        <v>0</v>
      </c>
      <c r="B107" s="290">
        <v>4</v>
      </c>
      <c r="C107" s="291">
        <v>6</v>
      </c>
      <c r="D107" s="293" t="str">
        <f t="shared" si="1"/>
        <v>0460</v>
      </c>
      <c r="E107" s="295">
        <v>85000</v>
      </c>
      <c r="F107" s="291" t="s">
        <v>209</v>
      </c>
      <c r="G107" s="298"/>
      <c r="H107" s="284">
        <f t="array" ref="H107">_xlfn.IFS(F107=12,12,F107=30,30,F107="なし",0)</f>
        <v>0</v>
      </c>
    </row>
    <row r="108" spans="1:8">
      <c r="A108" s="289">
        <v>1</v>
      </c>
      <c r="B108" s="290">
        <v>4</v>
      </c>
      <c r="C108" s="291">
        <v>6</v>
      </c>
      <c r="D108" s="293" t="str">
        <f t="shared" si="1"/>
        <v>1460</v>
      </c>
      <c r="E108" s="295">
        <v>85000</v>
      </c>
      <c r="F108" s="291" t="s">
        <v>209</v>
      </c>
      <c r="G108" s="298"/>
      <c r="H108" s="284">
        <f t="array" ref="H108">_xlfn.IFS(F108=12,12,F108=30,30,F108="なし",0)</f>
        <v>0</v>
      </c>
    </row>
    <row r="109" spans="1:8">
      <c r="A109" s="289">
        <v>2</v>
      </c>
      <c r="B109" s="290">
        <v>4</v>
      </c>
      <c r="C109" s="291">
        <v>6</v>
      </c>
      <c r="D109" s="293" t="str">
        <f t="shared" si="1"/>
        <v>2460</v>
      </c>
      <c r="E109" s="295">
        <v>97000</v>
      </c>
      <c r="F109" s="291" t="s">
        <v>209</v>
      </c>
      <c r="G109" s="298"/>
      <c r="H109" s="284">
        <f t="array" ref="H109">_xlfn.IFS(F109=12,12,F109=30,30,F109="なし",0)</f>
        <v>0</v>
      </c>
    </row>
    <row r="110" spans="1:8">
      <c r="A110" s="289">
        <v>3</v>
      </c>
      <c r="B110" s="290">
        <v>4</v>
      </c>
      <c r="C110" s="291">
        <v>6</v>
      </c>
      <c r="D110" s="293" t="str">
        <f t="shared" si="1"/>
        <v>3460</v>
      </c>
      <c r="E110" s="295">
        <v>102000</v>
      </c>
      <c r="F110" s="291" t="s">
        <v>209</v>
      </c>
      <c r="G110" s="298"/>
      <c r="H110" s="284">
        <f t="array" ref="H110">_xlfn.IFS(F110=12,12,F110=30,30,F110="なし",0)</f>
        <v>0</v>
      </c>
    </row>
    <row r="111" spans="1:8">
      <c r="A111" s="289">
        <v>4</v>
      </c>
      <c r="B111" s="290">
        <v>4</v>
      </c>
      <c r="C111" s="291">
        <v>6</v>
      </c>
      <c r="D111" s="293" t="str">
        <f t="shared" si="1"/>
        <v>4460</v>
      </c>
      <c r="E111" s="295">
        <v>126000</v>
      </c>
      <c r="F111" s="291" t="s">
        <v>209</v>
      </c>
      <c r="G111" s="298"/>
      <c r="H111" s="284">
        <f t="array" ref="H111">_xlfn.IFS(F111=12,12,F111=30,30,F111="なし",0)</f>
        <v>0</v>
      </c>
    </row>
    <row r="112" spans="1:8">
      <c r="A112" s="289">
        <v>5</v>
      </c>
      <c r="B112" s="290">
        <v>4</v>
      </c>
      <c r="C112" s="291">
        <v>6</v>
      </c>
      <c r="D112" s="293" t="str">
        <f t="shared" si="1"/>
        <v>5460</v>
      </c>
      <c r="E112" s="295">
        <v>162000</v>
      </c>
      <c r="F112" s="291" t="s">
        <v>209</v>
      </c>
      <c r="G112" s="298"/>
      <c r="H112" s="284">
        <f t="array" ref="H112">_xlfn.IFS(F112=12,12,F112=30,30,F112="なし",0)</f>
        <v>0</v>
      </c>
    </row>
    <row r="113" spans="1:8">
      <c r="A113" s="289">
        <v>6</v>
      </c>
      <c r="B113" s="290">
        <v>4</v>
      </c>
      <c r="C113" s="291">
        <v>6</v>
      </c>
      <c r="D113" s="293" t="str">
        <f t="shared" si="1"/>
        <v>6460</v>
      </c>
      <c r="E113" s="295">
        <v>203000</v>
      </c>
      <c r="F113" s="291" t="s">
        <v>209</v>
      </c>
      <c r="G113" s="298"/>
      <c r="H113" s="284">
        <f t="array" ref="H113">_xlfn.IFS(F113=12,12,F113=30,30,F113="なし",0)</f>
        <v>0</v>
      </c>
    </row>
    <row r="114" spans="1:8">
      <c r="A114" s="289">
        <v>0</v>
      </c>
      <c r="B114" s="290">
        <v>5</v>
      </c>
      <c r="C114" s="291">
        <v>6</v>
      </c>
      <c r="D114" s="293" t="str">
        <f t="shared" si="1"/>
        <v>0560</v>
      </c>
      <c r="E114" s="295">
        <v>70000</v>
      </c>
      <c r="F114" s="291" t="s">
        <v>209</v>
      </c>
      <c r="G114" s="298"/>
      <c r="H114" s="284">
        <f t="array" ref="H114">_xlfn.IFS(F114=12,12,F114=30,30,F114="なし",0)</f>
        <v>0</v>
      </c>
    </row>
    <row r="115" spans="1:8">
      <c r="A115" s="289">
        <v>1</v>
      </c>
      <c r="B115" s="290">
        <v>5</v>
      </c>
      <c r="C115" s="291">
        <v>6</v>
      </c>
      <c r="D115" s="293" t="str">
        <f t="shared" si="1"/>
        <v>1560</v>
      </c>
      <c r="E115" s="295">
        <v>70000</v>
      </c>
      <c r="F115" s="291" t="s">
        <v>209</v>
      </c>
      <c r="G115" s="298"/>
      <c r="H115" s="284">
        <f t="array" ref="H115">_xlfn.IFS(F115=12,12,F115=30,30,F115="なし",0)</f>
        <v>0</v>
      </c>
    </row>
    <row r="116" spans="1:8">
      <c r="A116" s="289">
        <v>2</v>
      </c>
      <c r="B116" s="290">
        <v>5</v>
      </c>
      <c r="C116" s="291">
        <v>6</v>
      </c>
      <c r="D116" s="293" t="str">
        <f t="shared" si="1"/>
        <v>2560</v>
      </c>
      <c r="E116" s="295">
        <v>82000</v>
      </c>
      <c r="F116" s="291" t="s">
        <v>209</v>
      </c>
      <c r="G116" s="298"/>
      <c r="H116" s="284">
        <f t="array" ref="H116">_xlfn.IFS(F116=12,12,F116=30,30,F116="なし",0)</f>
        <v>0</v>
      </c>
    </row>
    <row r="117" spans="1:8">
      <c r="A117" s="289">
        <v>3</v>
      </c>
      <c r="B117" s="290">
        <v>5</v>
      </c>
      <c r="C117" s="291">
        <v>6</v>
      </c>
      <c r="D117" s="293" t="str">
        <f t="shared" si="1"/>
        <v>3560</v>
      </c>
      <c r="E117" s="295">
        <v>101000</v>
      </c>
      <c r="F117" s="291" t="s">
        <v>209</v>
      </c>
      <c r="G117" s="298"/>
      <c r="H117" s="284">
        <f t="array" ref="H117">_xlfn.IFS(F117=12,12,F117=30,30,F117="なし",0)</f>
        <v>0</v>
      </c>
    </row>
    <row r="118" spans="1:8">
      <c r="A118" s="289">
        <v>4</v>
      </c>
      <c r="B118" s="290">
        <v>5</v>
      </c>
      <c r="C118" s="291">
        <v>6</v>
      </c>
      <c r="D118" s="293" t="str">
        <f t="shared" si="1"/>
        <v>4560</v>
      </c>
      <c r="E118" s="295">
        <v>121000</v>
      </c>
      <c r="F118" s="291" t="s">
        <v>209</v>
      </c>
      <c r="G118" s="298"/>
      <c r="H118" s="284">
        <f t="array" ref="H118">_xlfn.IFS(F118=12,12,F118=30,30,F118="なし",0)</f>
        <v>0</v>
      </c>
    </row>
    <row r="119" spans="1:8">
      <c r="A119" s="289">
        <v>5</v>
      </c>
      <c r="B119" s="290">
        <v>5</v>
      </c>
      <c r="C119" s="291">
        <v>6</v>
      </c>
      <c r="D119" s="293" t="str">
        <f t="shared" si="1"/>
        <v>5560</v>
      </c>
      <c r="E119" s="295">
        <v>151000</v>
      </c>
      <c r="F119" s="291" t="s">
        <v>209</v>
      </c>
      <c r="G119" s="298"/>
      <c r="H119" s="284">
        <f t="array" ref="H119">_xlfn.IFS(F119=12,12,F119=30,30,F119="なし",0)</f>
        <v>0</v>
      </c>
    </row>
    <row r="120" spans="1:8">
      <c r="A120" s="289">
        <v>6</v>
      </c>
      <c r="B120" s="290">
        <v>5</v>
      </c>
      <c r="C120" s="291">
        <v>6</v>
      </c>
      <c r="D120" s="293" t="str">
        <f t="shared" si="1"/>
        <v>6560</v>
      </c>
      <c r="E120" s="295">
        <v>191000</v>
      </c>
      <c r="F120" s="291" t="s">
        <v>209</v>
      </c>
      <c r="G120" s="298"/>
      <c r="H120" s="284">
        <f t="array" ref="H120">_xlfn.IFS(F120=12,12,F120=30,30,F120="なし",0)</f>
        <v>0</v>
      </c>
    </row>
    <row r="121" spans="1:8">
      <c r="A121" s="289">
        <v>0</v>
      </c>
      <c r="B121" s="290">
        <v>6</v>
      </c>
      <c r="C121" s="291">
        <v>6</v>
      </c>
      <c r="D121" s="293" t="str">
        <f t="shared" si="1"/>
        <v>0660</v>
      </c>
      <c r="E121" s="295">
        <v>60000</v>
      </c>
      <c r="F121" s="291" t="s">
        <v>209</v>
      </c>
      <c r="G121" s="298"/>
      <c r="H121" s="284">
        <f t="array" ref="H121">_xlfn.IFS(F121=12,12,F121=30,30,F121="なし",0)</f>
        <v>0</v>
      </c>
    </row>
    <row r="122" spans="1:8">
      <c r="A122" s="289">
        <v>1</v>
      </c>
      <c r="B122" s="290">
        <v>6</v>
      </c>
      <c r="C122" s="291">
        <v>6</v>
      </c>
      <c r="D122" s="293" t="str">
        <f t="shared" si="1"/>
        <v>1660</v>
      </c>
      <c r="E122" s="295">
        <v>60000</v>
      </c>
      <c r="F122" s="291" t="s">
        <v>209</v>
      </c>
      <c r="G122" s="298"/>
      <c r="H122" s="284">
        <f t="array" ref="H122">_xlfn.IFS(F122=12,12,F122=30,30,F122="なし",0)</f>
        <v>0</v>
      </c>
    </row>
    <row r="123" spans="1:8">
      <c r="A123" s="289">
        <v>2</v>
      </c>
      <c r="B123" s="290">
        <v>6</v>
      </c>
      <c r="C123" s="291">
        <v>6</v>
      </c>
      <c r="D123" s="293" t="str">
        <f t="shared" si="1"/>
        <v>2660</v>
      </c>
      <c r="E123" s="295">
        <v>72000</v>
      </c>
      <c r="F123" s="291" t="s">
        <v>209</v>
      </c>
      <c r="G123" s="298"/>
      <c r="H123" s="284">
        <f t="array" ref="H123">_xlfn.IFS(F123=12,12,F123=30,30,F123="なし",0)</f>
        <v>0</v>
      </c>
    </row>
    <row r="124" spans="1:8">
      <c r="A124" s="289">
        <v>3</v>
      </c>
      <c r="B124" s="290">
        <v>6</v>
      </c>
      <c r="C124" s="291">
        <v>6</v>
      </c>
      <c r="D124" s="293" t="str">
        <f t="shared" si="1"/>
        <v>3660</v>
      </c>
      <c r="E124" s="295">
        <v>94000</v>
      </c>
      <c r="F124" s="291" t="s">
        <v>209</v>
      </c>
      <c r="G124" s="298"/>
      <c r="H124" s="284">
        <f t="array" ref="H124">_xlfn.IFS(F124=12,12,F124=30,30,F124="なし",0)</f>
        <v>0</v>
      </c>
    </row>
    <row r="125" spans="1:8">
      <c r="A125" s="289">
        <v>4</v>
      </c>
      <c r="B125" s="290">
        <v>6</v>
      </c>
      <c r="C125" s="291">
        <v>6</v>
      </c>
      <c r="D125" s="293" t="str">
        <f t="shared" si="1"/>
        <v>4660</v>
      </c>
      <c r="E125" s="295">
        <v>114000</v>
      </c>
      <c r="F125" s="291" t="s">
        <v>209</v>
      </c>
      <c r="G125" s="298"/>
      <c r="H125" s="284">
        <f t="array" ref="H125">_xlfn.IFS(F125=12,12,F125=30,30,F125="なし",0)</f>
        <v>0</v>
      </c>
    </row>
    <row r="126" spans="1:8">
      <c r="A126" s="289">
        <v>5</v>
      </c>
      <c r="B126" s="290">
        <v>6</v>
      </c>
      <c r="C126" s="291">
        <v>6</v>
      </c>
      <c r="D126" s="293" t="str">
        <f t="shared" si="1"/>
        <v>5660</v>
      </c>
      <c r="E126" s="295">
        <v>144000</v>
      </c>
      <c r="F126" s="291" t="s">
        <v>209</v>
      </c>
      <c r="G126" s="298"/>
      <c r="H126" s="284">
        <f t="array" ref="H126">_xlfn.IFS(F126=12,12,F126=30,30,F126="なし",0)</f>
        <v>0</v>
      </c>
    </row>
    <row r="127" spans="1:8">
      <c r="A127" s="289">
        <v>6</v>
      </c>
      <c r="B127" s="290">
        <v>6</v>
      </c>
      <c r="C127" s="291">
        <v>6</v>
      </c>
      <c r="D127" s="293" t="str">
        <f t="shared" si="1"/>
        <v>6660</v>
      </c>
      <c r="E127" s="295">
        <v>186000</v>
      </c>
      <c r="F127" s="291" t="s">
        <v>209</v>
      </c>
      <c r="G127" s="298"/>
      <c r="H127" s="284">
        <f t="array" ref="H127">_xlfn.IFS(F127=12,12,F127=30,30,F127="なし",0)</f>
        <v>0</v>
      </c>
    </row>
  </sheetData>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はじめにご覧ください</vt:lpstr>
      <vt:lpstr>提出書類確認票</vt:lpstr>
      <vt:lpstr>①基礎情報</vt:lpstr>
      <vt:lpstr>②所要額見込調書（その2）</vt:lpstr>
      <vt:lpstr>③所要額見込調書（その１）</vt:lpstr>
      <vt:lpstr>申請書</vt:lpstr>
      <vt:lpstr>予算書</vt:lpstr>
      <vt:lpstr>予算書記載例</vt:lpstr>
      <vt:lpstr>補助基準額リスト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2024-12-05T05:20:34Z</dcterms:created>
  <dcterms:modified xsi:type="dcterms:W3CDTF">2024-12-16T07:36:24Z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2024-12-16T07:36:24Z</vt:filetime>
  </property>
</Properties>
</file>